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60" windowWidth="20730" windowHeight="1098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</customWorkbookViews>
</workbook>
</file>

<file path=xl/calcChain.xml><?xml version="1.0" encoding="utf-8"?>
<calcChain xmlns="http://schemas.openxmlformats.org/spreadsheetml/2006/main">
  <c r="E8" i="13" l="1"/>
  <c r="F8" i="13"/>
  <c r="F7" i="13"/>
  <c r="E7" i="13"/>
  <c r="E5" i="13" l="1"/>
  <c r="F82" i="2" l="1"/>
  <c r="F57" i="2"/>
  <c r="F33" i="2"/>
  <c r="F30" i="4"/>
  <c r="F178" i="5"/>
  <c r="F165" i="5"/>
  <c r="F93" i="5"/>
  <c r="F69" i="5"/>
  <c r="F14" i="5"/>
  <c r="G202" i="5" l="1"/>
  <c r="G60" i="4" l="1"/>
  <c r="G118" i="2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118" i="2" l="1"/>
  <c r="F60" i="4"/>
  <c r="F89" i="6"/>
  <c r="G89" i="6" s="1"/>
  <c r="G51" i="6"/>
  <c r="F72" i="6"/>
  <c r="F44" i="6"/>
  <c r="F28" i="6"/>
  <c r="F43" i="6"/>
  <c r="F50" i="6"/>
  <c r="F32" i="3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0" i="12"/>
  <c r="H16" i="12"/>
  <c r="B52" i="1"/>
  <c r="H13" i="12" s="1"/>
  <c r="K9" i="18"/>
  <c r="J6" i="18"/>
  <c r="G78" i="6"/>
  <c r="G80" i="6"/>
  <c r="F45" i="6"/>
  <c r="G79" i="6"/>
  <c r="F103" i="6"/>
  <c r="G72" i="6" l="1"/>
  <c r="F54" i="5"/>
  <c r="F182" i="5" l="1"/>
  <c r="F202" i="5" s="1"/>
  <c r="J5" i="18" l="1"/>
  <c r="J9" i="18" s="1"/>
  <c r="J10" i="18" s="1"/>
  <c r="J11" i="18" s="1"/>
  <c r="H15" i="12"/>
  <c r="H19" i="12" s="1"/>
  <c r="H21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D5C46B38-8D6D-432E-8E30-B39347959CF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425+45+50+95+870+645=2130/6=355 среднемесячное показание
01.09.2023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<sst xmlns="http://schemas.openxmlformats.org/spreadsheetml/2006/main" count="2405" uniqueCount="2034">
  <si>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</si>
  <si>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</si>
  <si>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</si>
  <si>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</si>
  <si>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</si>
  <si>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</si>
  <si>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</si>
  <si>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</si>
  <si>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</si>
  <si>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</si>
  <si>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</si>
  <si>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</si>
  <si>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</si>
  <si>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</si>
  <si>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</si>
  <si>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</si>
  <si>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</si>
  <si>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</si>
  <si>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</si>
  <si>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</si>
  <si>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</si>
  <si>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</si>
  <si>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</si>
  <si>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</si>
  <si>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</si>
  <si>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</si>
  <si>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</si>
  <si>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</si>
  <si>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</si>
  <si>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</si>
  <si>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</si>
  <si>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</si>
  <si>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</si>
  <si>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</si>
  <si>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</si>
  <si>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</si>
  <si>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</si>
  <si>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</si>
  <si>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</si>
  <si>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</si>
  <si>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</si>
  <si>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</si>
  <si>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</si>
  <si>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</si>
  <si>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</si>
  <si>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</si>
  <si>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</si>
  <si>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</si>
  <si>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</si>
  <si>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</si>
  <si>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</si>
  <si>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</si>
  <si>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</si>
  <si>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</si>
  <si>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</si>
  <si>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</si>
  <si>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</si>
  <si>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</si>
  <si>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</si>
  <si>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</si>
  <si>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</si>
  <si>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</si>
  <si>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</si>
  <si>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</si>
  <si>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</si>
  <si>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</si>
  <si>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</si>
  <si>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</si>
  <si>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</si>
  <si>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</si>
  <si>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</si>
  <si>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</si>
  <si>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</si>
  <si>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</si>
  <si>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</si>
  <si>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</si>
  <si>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</si>
  <si>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</si>
  <si>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</si>
  <si>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</si>
  <si>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</si>
  <si>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</si>
  <si>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</si>
  <si>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</si>
  <si>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</si>
  <si>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</si>
  <si>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</si>
  <si>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</si>
  <si>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</si>
  <si>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</si>
  <si>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</si>
  <si>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</si>
  <si>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</si>
  <si>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</si>
  <si>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</si>
  <si>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</si>
  <si>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</si>
  <si>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</si>
  <si>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</si>
  <si>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</si>
  <si>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</si>
  <si>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</si>
  <si>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</si>
  <si>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</si>
  <si>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</si>
  <si>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</si>
  <si>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</si>
  <si>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</si>
  <si>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</si>
  <si>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</si>
  <si>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</si>
  <si>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</si>
  <si>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</si>
  <si>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</si>
  <si>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</si>
  <si>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</si>
  <si>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</si>
  <si>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</si>
  <si>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</si>
  <si>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</si>
  <si>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</si>
  <si>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</si>
  <si>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</si>
  <si>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</si>
  <si>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</si>
  <si>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</si>
  <si>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</si>
  <si>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</si>
  <si>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</si>
  <si>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</si>
  <si>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</si>
  <si>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</si>
  <si>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</si>
  <si>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</si>
  <si>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</si>
  <si>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</si>
  <si>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</si>
  <si>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</si>
  <si>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</si>
  <si>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</si>
  <si>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</si>
  <si>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</si>
  <si>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</si>
  <si>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</si>
  <si>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</si>
  <si>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</si>
  <si>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</si>
  <si>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</si>
  <si>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</si>
  <si>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</si>
  <si>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</si>
  <si>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</si>
  <si>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</si>
  <si>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</si>
  <si>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</si>
  <si>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</si>
  <si>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</si>
  <si>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</si>
  <si>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</si>
  <si>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</si>
  <si>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</si>
  <si>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</si>
  <si>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</si>
  <si>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</si>
  <si>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</si>
  <si>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</si>
  <si>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</si>
  <si>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</si>
  <si>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</si>
  <si>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</si>
  <si>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</si>
  <si>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</si>
  <si>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</si>
  <si>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</si>
  <si>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</si>
  <si>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</si>
  <si>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</si>
  <si>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</si>
  <si>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</si>
  <si>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</si>
  <si>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</si>
  <si>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</si>
  <si>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</si>
  <si>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</si>
  <si>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</si>
  <si>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</si>
  <si>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</si>
  <si>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</si>
  <si>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</si>
  <si>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</si>
  <si>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</si>
  <si>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</si>
  <si>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</si>
  <si>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</si>
  <si>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</si>
  <si>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</si>
  <si>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</si>
  <si>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</si>
  <si>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</si>
  <si>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</si>
  <si>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</si>
  <si>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</si>
  <si>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</si>
  <si>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</si>
  <si>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</si>
  <si>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</si>
  <si>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</si>
  <si>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</si>
  <si>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</si>
  <si>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</si>
  <si>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</si>
  <si>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</si>
  <si>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</si>
  <si>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</si>
  <si>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</si>
  <si>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</si>
  <si>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</si>
  <si>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</si>
  <si>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</si>
  <si>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</si>
  <si>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</si>
  <si>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</si>
  <si>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</si>
  <si>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</si>
  <si>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</si>
  <si>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</si>
  <si>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</si>
  <si>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</si>
  <si>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</si>
  <si>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</si>
  <si>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</si>
  <si>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</si>
  <si>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</si>
  <si>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</si>
  <si>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</si>
  <si>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</si>
  <si>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</si>
  <si>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</si>
  <si>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</si>
  <si>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</si>
  <si>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</si>
  <si>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</si>
  <si>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</si>
  <si>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</si>
  <si>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</si>
  <si>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</si>
  <si>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</si>
  <si>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</si>
  <si>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</si>
  <si>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</si>
  <si>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</si>
  <si>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</si>
  <si>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</si>
  <si>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</si>
  <si>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</si>
  <si>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</si>
  <si>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</si>
  <si>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</si>
  <si>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</si>
  <si>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</si>
  <si>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</si>
  <si>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</si>
  <si>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</si>
  <si>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</si>
  <si>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</si>
  <si>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</si>
  <si>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</si>
  <si>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</si>
  <si>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</si>
  <si>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</si>
  <si>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</si>
  <si>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</si>
  <si>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</si>
  <si>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</si>
  <si>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</si>
  <si>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</si>
  <si>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</si>
  <si>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</si>
  <si>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</si>
  <si>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</si>
  <si>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</si>
  <si>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</si>
  <si>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</si>
  <si>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</si>
  <si>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</si>
  <si>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</si>
  <si>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</si>
  <si>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</si>
  <si>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</si>
  <si>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</si>
  <si>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</si>
  <si>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</si>
  <si>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</si>
  <si>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</si>
  <si>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</si>
  <si>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</si>
  <si>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</si>
  <si>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</si>
  <si>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</si>
  <si>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</si>
  <si>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</si>
  <si>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</si>
  <si>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</si>
  <si>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</si>
  <si>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</si>
  <si>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</si>
  <si>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</si>
  <si>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</si>
  <si>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</si>
  <si>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</si>
  <si>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</si>
  <si>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</si>
  <si>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</si>
  <si>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</si>
  <si>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</si>
  <si>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</si>
  <si>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</si>
  <si>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</si>
  <si>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</si>
  <si>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</si>
  <si>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</si>
  <si>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</si>
  <si>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</si>
  <si>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</si>
  <si>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</si>
  <si>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</si>
  <si>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</si>
  <si>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</si>
  <si>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</si>
  <si>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</si>
  <si>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</si>
  <si>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</si>
  <si>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</si>
  <si>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</si>
  <si>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</si>
  <si>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</si>
  <si>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</si>
  <si>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</si>
  <si>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</si>
  <si>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</si>
  <si>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</si>
  <si>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</si>
  <si>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</si>
  <si>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</si>
  <si>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</si>
  <si>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</si>
  <si>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</si>
  <si>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</si>
  <si>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</si>
  <si>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</si>
  <si>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</si>
  <si>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</si>
  <si>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</si>
  <si>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</si>
  <si>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</si>
  <si>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</si>
  <si>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</si>
  <si>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</si>
  <si>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</si>
  <si>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</si>
  <si>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</si>
  <si>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</si>
  <si>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</si>
  <si>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</si>
  <si>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</si>
  <si>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</si>
  <si>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</si>
  <si>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</si>
  <si>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</si>
  <si>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</si>
  <si>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</si>
  <si>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</si>
  <si>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</si>
  <si>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</si>
  <si>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</si>
  <si>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</si>
  <si>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</si>
  <si>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</si>
  <si>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</si>
  <si>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</si>
  <si>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</si>
  <si>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</si>
  <si>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</si>
  <si>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</si>
  <si>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</si>
  <si>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</si>
  <si>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</si>
  <si>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</si>
  <si>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</si>
  <si>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</si>
  <si>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</si>
  <si>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</si>
  <si>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</si>
  <si>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</si>
  <si>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</si>
  <si>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</si>
  <si>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</si>
  <si>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</si>
  <si>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</si>
  <si>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</si>
  <si>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</si>
  <si>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</si>
  <si>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</si>
  <si>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</si>
  <si>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</si>
  <si>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</si>
  <si>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</si>
  <si>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</si>
  <si>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</si>
  <si>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</si>
  <si>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</si>
  <si>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</si>
  <si>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</si>
  <si>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</si>
  <si>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</si>
  <si>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</si>
  <si>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</si>
  <si>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</si>
  <si>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</si>
  <si>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</si>
  <si>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</si>
  <si>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</si>
  <si>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</si>
  <si>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</si>
  <si>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</si>
  <si>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</si>
  <si>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</si>
  <si>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</si>
  <si>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</si>
  <si>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</si>
  <si>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</si>
  <si>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</si>
  <si>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</si>
  <si>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</si>
  <si>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</si>
  <si>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</si>
  <si>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</si>
  <si>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</si>
  <si>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</si>
  <si>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</si>
  <si>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</si>
  <si>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</si>
  <si>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</si>
  <si>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</si>
  <si>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</si>
  <si>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</si>
  <si>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</si>
  <si>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</si>
  <si>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</si>
  <si>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</si>
  <si>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</si>
  <si>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</si>
  <si>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</si>
  <si>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</si>
  <si>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</si>
  <si>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</si>
  <si>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</si>
  <si>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</si>
  <si>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</si>
  <si>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</si>
  <si>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</si>
  <si>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</si>
  <si>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</si>
  <si>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</si>
  <si>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</si>
  <si>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</si>
  <si>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</si>
  <si>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</si>
  <si>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</si>
  <si>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</si>
  <si>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</si>
  <si>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</si>
  <si>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</si>
  <si>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</si>
  <si>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</si>
  <si>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</si>
  <si>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</si>
  <si>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</si>
  <si>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</si>
  <si>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</si>
  <si>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</si>
  <si>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</si>
  <si>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</si>
  <si>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</si>
  <si>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</si>
  <si>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</si>
  <si>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</si>
  <si>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</si>
  <si>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</si>
  <si>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</si>
  <si>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</si>
  <si>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</si>
  <si>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</si>
  <si>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</si>
  <si>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</si>
  <si>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</si>
  <si>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</si>
  <si>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</si>
  <si>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</si>
  <si>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</si>
  <si>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</si>
  <si>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</si>
  <si>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</si>
  <si>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</si>
  <si>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</si>
  <si>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</si>
  <si>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</si>
  <si>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</si>
  <si>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</si>
  <si>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</si>
  <si>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</si>
  <si>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</si>
  <si>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</si>
  <si>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</si>
  <si>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</si>
  <si>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</si>
  <si>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</si>
  <si>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</si>
  <si>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</si>
  <si>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</si>
  <si>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</si>
  <si>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</si>
  <si>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</si>
  <si>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</si>
  <si>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</si>
  <si>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</si>
  <si>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</si>
  <si>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</si>
  <si>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</si>
  <si>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</si>
  <si>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</si>
  <si>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</si>
  <si>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</si>
  <si>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</si>
  <si>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</si>
  <si>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</si>
  <si>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</si>
  <si>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</si>
  <si>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</si>
  <si>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</si>
  <si>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</si>
  <si>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</si>
  <si>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</si>
  <si>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</si>
  <si>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</si>
  <si>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</si>
  <si>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</si>
  <si>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</si>
  <si>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</si>
  <si>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</si>
  <si>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</si>
  <si>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</si>
  <si>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</si>
  <si>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</si>
  <si>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</si>
  <si>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</si>
  <si>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</si>
  <si>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</si>
  <si>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</si>
  <si>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</si>
  <si>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</si>
  <si>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</si>
  <si>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</si>
  <si>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</si>
  <si>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</si>
  <si>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</si>
  <si>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</si>
  <si>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</si>
  <si>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</si>
  <si>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</si>
  <si>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</si>
  <si>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</si>
  <si>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</si>
  <si>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</si>
  <si>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</si>
  <si>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</si>
  <si>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</si>
  <si>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</si>
  <si>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</si>
  <si>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</si>
  <si>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</si>
  <si>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</si>
  <si>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</si>
  <si>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</si>
  <si>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</si>
  <si>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</si>
  <si>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</si>
  <si>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</si>
  <si>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</si>
  <si>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</si>
  <si>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</si>
  <si>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</si>
  <si>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</si>
  <si>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</si>
  <si>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</si>
  <si>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</si>
  <si>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</si>
  <si>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</si>
  <si>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</si>
  <si>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</si>
  <si>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</si>
  <si>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</si>
  <si>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</si>
  <si>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</si>
  <si>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</si>
  <si>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</si>
  <si>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</si>
  <si>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</si>
  <si>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</si>
  <si>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</si>
  <si>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</si>
  <si>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</si>
  <si>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</si>
  <si>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</si>
  <si>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</si>
  <si>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</si>
  <si>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</si>
  <si>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</si>
  <si>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</si>
  <si>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</si>
  <si>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</si>
  <si>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</si>
  <si>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</si>
  <si>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</si>
  <si>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</si>
  <si>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</si>
  <si>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</si>
  <si>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</si>
  <si>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</si>
  <si>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</si>
  <si>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</si>
  <si>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</si>
  <si>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</si>
  <si>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</si>
  <si>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</si>
  <si>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</si>
  <si>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</si>
  <si>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</si>
  <si>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</si>
  <si>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</si>
  <si>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</si>
  <si>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</si>
  <si>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</si>
  <si>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</si>
  <si>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</si>
  <si>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</si>
  <si>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</si>
  <si>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</si>
  <si>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</si>
  <si>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</si>
  <si>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</si>
  <si>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</si>
  <si>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</si>
  <si>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</si>
  <si>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</si>
  <si>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</si>
  <si>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</si>
  <si>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</si>
  <si>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</si>
  <si>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</si>
  <si>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</si>
  <si>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</si>
  <si>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</si>
  <si>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</si>
  <si>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</si>
  <si>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</si>
  <si>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</si>
  <si>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</si>
  <si>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</si>
  <si>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</si>
  <si>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</si>
  <si>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</si>
  <si>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</si>
  <si>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</si>
  <si>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</si>
  <si>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</si>
  <si>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</si>
  <si>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</si>
  <si>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</si>
  <si>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</si>
  <si>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</si>
  <si>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</si>
  <si>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</si>
  <si>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</si>
  <si>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</si>
  <si>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</si>
  <si>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</si>
  <si>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</si>
  <si>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</si>
  <si>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</si>
  <si>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</si>
  <si>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</si>
  <si>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</si>
  <si>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</si>
  <si>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</si>
  <si>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</si>
  <si>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</si>
  <si>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</si>
  <si>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</si>
  <si>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</si>
  <si>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</si>
  <si>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</si>
  <si>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</si>
  <si>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</si>
  <si>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</si>
  <si>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</si>
  <si>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</si>
  <si>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</si>
  <si>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</si>
  <si>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</si>
  <si>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</si>
  <si>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</si>
  <si>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</si>
  <si>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</si>
  <si>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</si>
  <si>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</si>
  <si>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</si>
  <si>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</si>
  <si>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</si>
  <si>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</si>
  <si>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</si>
  <si>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</si>
  <si>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</si>
  <si>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</si>
  <si>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</si>
  <si>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</si>
  <si>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</si>
  <si>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</si>
  <si>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</si>
  <si>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</si>
  <si>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</si>
  <si>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</si>
  <si>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</si>
  <si>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</si>
  <si>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</si>
  <si>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</si>
  <si>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</si>
  <si>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</si>
  <si>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</si>
  <si>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</si>
  <si>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</si>
  <si>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</si>
  <si>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</si>
  <si>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</si>
  <si>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</si>
  <si>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</si>
  <si>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</si>
  <si>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</si>
  <si>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</si>
  <si>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</si>
  <si>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</si>
  <si>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</si>
  <si>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</si>
  <si>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</si>
  <si>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</si>
  <si>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</si>
  <si>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</si>
  <si>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</si>
  <si>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</si>
  <si>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</si>
  <si>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</si>
  <si>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</si>
  <si>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</si>
  <si>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</si>
  <si>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</si>
  <si>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</si>
  <si>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</si>
  <si>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</si>
  <si>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</si>
  <si>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</si>
  <si>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</si>
  <si>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</si>
  <si>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</si>
  <si>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</si>
  <si>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</si>
  <si>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</si>
  <si>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</si>
  <si>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</si>
  <si>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</si>
  <si>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</si>
  <si>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</si>
  <si>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</si>
  <si>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</si>
  <si>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</si>
  <si>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</si>
  <si>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</si>
  <si>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</si>
  <si>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</si>
  <si>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</si>
  <si>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</si>
  <si>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</si>
  <si>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</si>
  <si>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</si>
  <si>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</si>
  <si>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</si>
  <si>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</si>
  <si>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</si>
  <si>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</si>
  <si>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</si>
  <si>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</si>
  <si>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</si>
  <si>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</si>
  <si>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</si>
  <si>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</si>
  <si>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</si>
  <si>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</si>
  <si>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</si>
  <si>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</si>
  <si>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</si>
  <si>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</si>
  <si>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</si>
  <si>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</si>
  <si>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</si>
  <si>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</si>
  <si>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</si>
  <si>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</si>
  <si>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</si>
  <si>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</si>
  <si>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</si>
  <si>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</si>
  <si>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</si>
  <si>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</si>
  <si>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</si>
  <si>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</si>
  <si>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</si>
  <si>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</si>
  <si>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</si>
  <si>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</si>
  <si>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</si>
  <si>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</si>
  <si>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</si>
  <si>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</si>
  <si>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</si>
  <si>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</si>
  <si>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</si>
  <si>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</si>
  <si>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</si>
  <si>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</si>
  <si>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</si>
  <si>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</si>
  <si>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</si>
  <si>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</si>
  <si>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</si>
  <si>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</si>
  <si>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</si>
  <si>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</si>
  <si>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</si>
  <si>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</si>
  <si>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</si>
  <si>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</si>
  <si>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</si>
  <si>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</si>
  <si>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</si>
  <si>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</si>
  <si>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</si>
  <si>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</si>
  <si>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</si>
  <si>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</si>
  <si>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</si>
  <si>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</si>
  <si>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</si>
  <si>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</si>
  <si>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</si>
  <si>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</si>
  <si>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</si>
  <si>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</si>
  <si>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</si>
  <si>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</si>
  <si>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</si>
  <si>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</si>
  <si>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</si>
  <si>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</si>
  <si>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</si>
  <si>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</si>
  <si>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</si>
  <si>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</si>
  <si>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</si>
  <si>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</si>
  <si>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</si>
  <si>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</si>
  <si>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</si>
  <si>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</si>
  <si>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</si>
  <si>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</si>
  <si>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</si>
  <si>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</si>
  <si>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</si>
  <si>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</si>
  <si>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</si>
  <si>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</si>
  <si>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</si>
  <si>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</si>
  <si>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</si>
  <si>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</si>
  <si>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</si>
  <si>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</si>
  <si>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</si>
  <si>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</si>
  <si>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</si>
  <si>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</si>
  <si>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</si>
  <si>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</si>
  <si>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</si>
  <si>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</si>
  <si>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</si>
  <si>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</si>
  <si>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</si>
  <si>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</si>
  <si>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</si>
  <si>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</si>
  <si>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</si>
  <si>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</si>
  <si>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</si>
  <si>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</si>
  <si>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</si>
  <si>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</si>
  <si>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</si>
  <si>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</si>
  <si>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</si>
  <si>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</si>
  <si>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</si>
  <si>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</si>
  <si>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</si>
  <si>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</si>
  <si>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</si>
  <si>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</si>
  <si>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</si>
  <si>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</si>
  <si>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</si>
  <si>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</si>
  <si>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</si>
  <si>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</si>
  <si>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</si>
  <si>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</si>
  <si>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</si>
  <si>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</si>
  <si>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</si>
  <si>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</si>
  <si>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</si>
  <si>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</si>
  <si>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</si>
  <si>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</si>
  <si>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</si>
  <si>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</si>
  <si>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</si>
  <si>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</si>
  <si>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</si>
  <si>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</si>
  <si>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</si>
  <si>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</si>
  <si>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</si>
  <si>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</si>
  <si>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</si>
  <si>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</si>
  <si>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</si>
  <si>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</si>
  <si>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</si>
  <si>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</si>
  <si>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</si>
  <si>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</si>
  <si>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</si>
  <si>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</si>
  <si>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</si>
  <si>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</si>
  <si>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</si>
  <si>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</si>
  <si>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</si>
  <si>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</si>
  <si>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</si>
  <si>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</si>
  <si>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</si>
  <si>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</si>
  <si>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</si>
  <si>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</si>
  <si>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</si>
  <si>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</si>
  <si>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</si>
  <si>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</si>
  <si>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</si>
  <si>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</si>
  <si>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</si>
  <si>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</si>
  <si>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</si>
  <si>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</si>
  <si>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</si>
  <si>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</si>
  <si>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</si>
  <si>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</si>
  <si>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</si>
  <si>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</si>
  <si>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</si>
  <si>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</si>
  <si>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</si>
  <si>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</si>
  <si>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</si>
  <si>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</si>
  <si>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</si>
  <si>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</si>
  <si>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</si>
  <si>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</si>
  <si>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</si>
  <si>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</si>
  <si>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</si>
  <si>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</si>
  <si>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</si>
  <si>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</si>
  <si>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</si>
  <si>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</si>
  <si>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</si>
  <si>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</si>
  <si>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</si>
  <si>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</si>
  <si>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</si>
  <si>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</si>
  <si>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</si>
  <si>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</si>
  <si>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</si>
  <si>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</si>
  <si>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</si>
  <si>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</si>
  <si>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</si>
  <si>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</si>
  <si>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</si>
  <si>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</si>
  <si>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</si>
  <si>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</si>
  <si>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</si>
  <si>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</si>
  <si>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</si>
  <si>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</si>
  <si>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</si>
  <si>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</si>
  <si>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</si>
  <si>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</si>
  <si>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</si>
  <si>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</si>
  <si>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</si>
  <si>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</si>
  <si>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</si>
  <si>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</si>
  <si>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</si>
  <si>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</si>
  <si>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</si>
  <si>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</si>
  <si>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</si>
  <si>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</si>
  <si>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</si>
  <si>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</si>
  <si>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</si>
  <si>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</si>
  <si>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</si>
  <si>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</si>
  <si>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</si>
  <si>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</si>
  <si>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</si>
  <si>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</si>
  <si>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</si>
  <si>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</si>
  <si>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</si>
  <si>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</si>
  <si>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</si>
  <si>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</si>
  <si>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</si>
  <si>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</si>
  <si>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</si>
  <si>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</si>
  <si>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</si>
  <si>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</si>
  <si>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</si>
  <si>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</si>
  <si>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</si>
  <si>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</si>
  <si>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</si>
  <si>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</si>
  <si>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</si>
  <si>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</si>
  <si>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</si>
  <si>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</si>
  <si>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</si>
  <si>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</si>
  <si>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</si>
  <si>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</si>
  <si>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</si>
  <si>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</si>
  <si>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</si>
  <si>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</si>
  <si>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</si>
  <si>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</si>
  <si>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</si>
  <si>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</si>
  <si>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</si>
  <si>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</si>
  <si>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</si>
  <si>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</si>
  <si>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</si>
  <si>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</si>
  <si>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</si>
  <si>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</si>
  <si>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</si>
  <si>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</si>
  <si>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</si>
  <si>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</si>
  <si>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</si>
  <si>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</si>
  <si>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</si>
  <si>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</si>
  <si>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</si>
  <si>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</si>
  <si>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</si>
  <si>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</si>
  <si>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</si>
  <si>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</si>
  <si>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</si>
  <si>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</si>
  <si>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</si>
  <si>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</si>
  <si>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</si>
  <si>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</si>
  <si>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</si>
  <si>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</si>
  <si>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</si>
  <si>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</si>
  <si>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</si>
  <si>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</si>
  <si>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</si>
  <si>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</si>
  <si>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</si>
  <si>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</si>
  <si>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</si>
  <si>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</si>
  <si>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</si>
  <si>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</si>
  <si>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</si>
  <si>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</si>
  <si>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</si>
  <si>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</si>
  <si>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</si>
  <si>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</si>
  <si>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</si>
  <si>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</si>
  <si>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</si>
  <si>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</si>
  <si>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</si>
  <si>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</si>
  <si>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</si>
  <si>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</si>
  <si>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</si>
  <si>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</si>
  <si>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</si>
  <si>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</si>
  <si>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</si>
  <si>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</si>
  <si>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</si>
  <si>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</si>
  <si>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</si>
  <si>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</si>
  <si>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</si>
  <si>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</si>
  <si>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</si>
  <si>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</si>
  <si>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</si>
  <si>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</si>
  <si>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</si>
  <si>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</si>
  <si>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</si>
  <si>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</si>
  <si>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</si>
  <si>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</si>
  <si>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</si>
  <si>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</si>
  <si>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</si>
  <si>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</si>
  <si>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</si>
  <si>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</si>
  <si>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</si>
  <si>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</si>
  <si>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</si>
  <si>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</si>
  <si>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</si>
  <si>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</si>
  <si>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</si>
  <si>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</si>
  <si>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</si>
  <si>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</si>
  <si>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</si>
  <si>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</si>
  <si>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</si>
  <si>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</si>
  <si>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</si>
  <si>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</si>
  <si>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</si>
  <si>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</si>
  <si>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</si>
  <si>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</si>
  <si>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</si>
  <si>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</si>
  <si>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</si>
  <si>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</si>
  <si>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</si>
  <si>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</si>
  <si>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</si>
  <si>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</si>
  <si>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</si>
  <si>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</si>
  <si>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</si>
  <si>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</si>
  <si>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</si>
  <si>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</si>
  <si>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</si>
  <si>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</si>
  <si>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</si>
  <si>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</si>
  <si>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</si>
  <si>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</si>
  <si>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</si>
  <si>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</si>
  <si>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</si>
  <si>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</si>
  <si>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</si>
  <si>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</si>
  <si>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</si>
  <si>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</si>
  <si>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</si>
  <si>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</si>
  <si>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</si>
  <si>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</si>
  <si>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</si>
  <si>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</si>
  <si>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</si>
  <si>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</si>
  <si>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</si>
  <si>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</si>
  <si>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</si>
  <si>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</si>
  <si>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</si>
  <si>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</si>
  <si>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</si>
  <si>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</si>
  <si>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</si>
  <si>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</si>
  <si>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</si>
  <si>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</si>
  <si>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</si>
  <si>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</si>
  <si>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</si>
  <si>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</si>
  <si>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</si>
  <si>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</si>
  <si>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</si>
  <si>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</si>
  <si>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</si>
  <si>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</si>
  <si>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</si>
  <si>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</si>
  <si>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</si>
  <si>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</si>
  <si>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</si>
  <si>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</si>
  <si>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</si>
  <si>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</si>
  <si>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</si>
  <si>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</si>
  <si>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</si>
  <si>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</si>
  <si>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</si>
  <si>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</si>
  <si>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</si>
  <si>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</si>
  <si>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</si>
  <si>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</si>
  <si>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</si>
  <si>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</si>
  <si>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</si>
  <si>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</si>
  <si>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</si>
  <si>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</si>
  <si>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</si>
  <si>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</si>
  <si>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</si>
  <si>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</si>
  <si>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</si>
  <si>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</si>
  <si>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</si>
  <si>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</si>
  <si>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</si>
  <si>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</si>
  <si>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</si>
  <si>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</si>
  <si>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</si>
  <si>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</si>
  <si>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</si>
  <si>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</si>
  <si>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</si>
  <si>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</si>
  <si>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</si>
  <si>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</si>
  <si>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</si>
  <si>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</si>
  <si>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</si>
  <si>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</si>
  <si>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</si>
  <si>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</si>
  <si>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</si>
  <si>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</si>
  <si>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</si>
  <si>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</si>
  <si>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</si>
  <si>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</si>
  <si>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</si>
  <si>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</si>
  <si>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</si>
  <si>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</si>
  <si>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</si>
  <si>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</si>
  <si>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</si>
  <si>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</si>
  <si>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</si>
  <si>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</si>
  <si>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</si>
  <si>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</si>
  <si>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</si>
  <si>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</si>
  <si>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</si>
  <si>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</si>
  <si>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</si>
  <si>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</si>
  <si>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</si>
  <si>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</si>
  <si>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</si>
  <si>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</si>
  <si>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</si>
  <si>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</si>
  <si>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</si>
  <si>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</si>
  <si>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</si>
  <si>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</si>
  <si>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</si>
  <si>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</si>
  <si>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</si>
  <si>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</si>
  <si>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</si>
  <si>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</si>
  <si>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</si>
  <si>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</si>
  <si>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</si>
  <si>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</si>
  <si>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</si>
  <si>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</si>
  <si>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</si>
  <si>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</si>
  <si>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</si>
  <si>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</si>
  <si>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</si>
  <si>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</si>
  <si>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</si>
  <si>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</si>
  <si>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</si>
  <si>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</si>
  <si>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</si>
  <si>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</si>
  <si>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</si>
  <si>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</si>
  <si>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</si>
  <si>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</si>
  <si>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</si>
  <si>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</si>
  <si>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</si>
  <si>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</si>
  <si>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</si>
  <si>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</si>
  <si>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</si>
  <si>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</si>
  <si>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</si>
  <si>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</si>
  <si>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</si>
  <si>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</si>
  <si>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</si>
  <si>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</si>
  <si>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</si>
  <si>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</si>
  <si>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</si>
  <si>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</si>
  <si>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</si>
  <si>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</si>
  <si>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</si>
  <si>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</si>
  <si>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</si>
  <si>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</si>
  <si>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</si>
  <si>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</si>
  <si>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</si>
  <si>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</si>
  <si>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</si>
  <si>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</si>
  <si>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</si>
  <si>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</si>
  <si>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</si>
  <si>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</si>
  <si>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</si>
  <si>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</si>
  <si>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</si>
  <si>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</si>
  <si>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</si>
  <si>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</si>
  <si>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</si>
  <si>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</si>
  <si>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</si>
  <si>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</si>
  <si>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</si>
  <si>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</si>
  <si>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</si>
  <si>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</si>
  <si>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</si>
  <si>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</si>
  <si>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</si>
  <si>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</si>
  <si>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</si>
  <si>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</si>
  <si>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</si>
  <si>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</si>
  <si>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</si>
  <si>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</si>
  <si>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</si>
  <si>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</si>
  <si>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</si>
  <si>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</si>
  <si>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</si>
  <si>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</si>
  <si>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</si>
  <si>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</si>
  <si>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</si>
  <si>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</si>
  <si>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</si>
  <si>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</si>
  <si>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</si>
  <si>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</si>
  <si>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</si>
  <si>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</si>
  <si>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</si>
  <si>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</si>
  <si>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</si>
  <si>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</si>
  <si>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</si>
  <si>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</si>
  <si>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</si>
  <si>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</si>
  <si>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</si>
  <si>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</si>
  <si>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</si>
  <si>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</si>
  <si>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</si>
  <si>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</si>
  <si>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</si>
  <si>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</si>
  <si>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</si>
  <si>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</si>
  <si>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</si>
  <si>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</si>
  <si>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</si>
  <si>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</si>
  <si>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</si>
  <si>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</si>
  <si>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</si>
  <si>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</si>
  <si>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</si>
  <si>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</si>
  <si>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</si>
  <si>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</si>
  <si>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</si>
  <si>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</si>
  <si>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</si>
  <si>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</si>
  <si>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</si>
  <si>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</si>
  <si>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</si>
  <si>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</si>
  <si>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</si>
  <si>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</si>
  <si>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</si>
  <si>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</si>
  <si>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</si>
  <si>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</si>
  <si>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</si>
  <si>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</si>
  <si>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</si>
  <si>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</si>
  <si>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</si>
  <si>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</si>
  <si>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</si>
  <si>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</si>
  <si>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</si>
  <si>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</si>
  <si>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</si>
  <si>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</si>
  <si>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</si>
  <si>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</si>
  <si>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</si>
  <si>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</si>
  <si>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</si>
  <si>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</si>
  <si>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</si>
  <si>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</si>
  <si>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</si>
  <si>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</si>
  <si>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</si>
  <si>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</si>
  <si>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</si>
  <si>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</si>
  <si>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</si>
  <si>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</si>
  <si>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</si>
  <si>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</si>
  <si>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</si>
  <si>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</si>
  <si>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</si>
  <si>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</si>
  <si>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</si>
  <si>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</si>
  <si>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</si>
  <si>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</si>
  <si>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</si>
  <si>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</si>
  <si>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</si>
  <si>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</si>
  <si>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</si>
  <si>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</si>
  <si>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</si>
  <si>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</si>
  <si>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</si>
  <si>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</si>
  <si>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</si>
  <si>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</si>
  <si>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</si>
  <si>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</si>
  <si>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</si>
  <si>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</si>
  <si>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</si>
  <si>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</si>
  <si>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</si>
  <si>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</si>
  <si>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</si>
  <si>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</si>
  <si>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</si>
  <si>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</si>
  <si>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</si>
  <si>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</si>
  <si>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</si>
  <si>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</si>
  <si>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</si>
  <si>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</si>
  <si>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</si>
  <si>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</si>
  <si>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</si>
  <si>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</si>
  <si>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</si>
  <si>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</si>
  <si>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</si>
  <si>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</si>
  <si>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</si>
  <si>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</si>
  <si>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</si>
  <si>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</si>
  <si>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</si>
  <si>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</si>
  <si>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</si>
  <si>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</si>
  <si>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</si>
  <si>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</si>
  <si>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</si>
  <si>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</si>
  <si>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</si>
  <si>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</si>
  <si>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</si>
  <si>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</si>
  <si>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</si>
  <si>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</si>
  <si>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</si>
  <si>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</si>
  <si>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</si>
  <si>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</si>
  <si>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</si>
  <si>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</si>
  <si>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</si>
  <si>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</si>
  <si>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</si>
  <si>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</si>
  <si>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</si>
  <si>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</si>
  <si>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</si>
  <si>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</si>
  <si>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</si>
  <si>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</si>
  <si>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</si>
  <si>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</si>
  <si>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</si>
  <si>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</si>
  <si>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</si>
  <si>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</si>
  <si>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</si>
  <si>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</si>
  <si>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</si>
  <si>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</si>
  <si>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</si>
  <si>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</si>
  <si>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</si>
  <si>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</si>
  <si>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</si>
  <si>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</si>
  <si>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</si>
  <si>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</si>
  <si>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</si>
  <si>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</si>
  <si>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</si>
  <si>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</si>
  <si>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</si>
  <si>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</si>
  <si>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</si>
  <si>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</si>
  <si>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</si>
  <si>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</si>
  <si>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</si>
  <si>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</si>
  <si>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</si>
  <si>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</si>
  <si>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</si>
  <si>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</si>
  <si>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</si>
  <si>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</si>
  <si>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</si>
  <si>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</si>
  <si>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</si>
  <si>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</si>
  <si>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</si>
  <si>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</si>
  <si>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</si>
  <si>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</si>
  <si>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</si>
  <si>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</si>
  <si>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</si>
  <si>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</si>
  <si>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</si>
  <si>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</si>
  <si>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</si>
  <si>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</si>
  <si>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</si>
  <si>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</si>
  <si>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</si>
  <si>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</si>
  <si>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</si>
  <si>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</si>
  <si>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</si>
  <si>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</si>
  <si>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</si>
  <si>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</si>
  <si>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</si>
  <si>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</si>
  <si>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</si>
  <si>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</si>
  <si>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</si>
  <si>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</si>
  <si>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</si>
  <si>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</si>
  <si>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</si>
  <si>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</si>
  <si>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</si>
  <si>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</si>
  <si>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</si>
  <si>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</si>
  <si>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</si>
  <si>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</si>
  <si>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</si>
  <si>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</si>
  <si>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</si>
  <si>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</si>
  <si>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</si>
  <si>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</si>
  <si>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</si>
  <si>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</si>
  <si>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</si>
  <si>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</si>
  <si>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</si>
  <si>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</si>
  <si>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</si>
  <si>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</si>
  <si>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</si>
  <si>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</si>
  <si>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</si>
  <si>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</si>
  <si>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</si>
  <si>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</si>
  <si>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</si>
  <si>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</si>
  <si>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</si>
  <si>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</si>
  <si>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</si>
  <si>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</si>
  <si>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</si>
  <si>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</si>
  <si>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</si>
  <si>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</si>
  <si>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</si>
  <si>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</si>
  <si>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</si>
  <si>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</si>
  <si>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</si>
  <si>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</si>
  <si>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</si>
  <si>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</si>
  <si>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</si>
  <si>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</si>
  <si>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</si>
  <si>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</si>
  <si>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</si>
  <si>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</si>
  <si>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</si>
  <si>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</si>
  <si>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</si>
  <si>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</si>
  <si>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</si>
  <si>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</si>
  <si>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</si>
  <si>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</si>
  <si>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</si>
  <si>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</si>
  <si>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</si>
  <si>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</si>
  <si>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</si>
  <si>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</si>
  <si>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</si>
  <si>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</si>
  <si>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</si>
  <si>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</si>
  <si>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</si>
  <si>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</si>
  <si>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</si>
  <si>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</si>
  <si>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</si>
  <si>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</si>
  <si>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</si>
  <si>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</si>
  <si>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</si>
  <si>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</si>
  <si>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</si>
  <si>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</si>
  <si>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</si>
  <si>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</si>
  <si>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</si>
  <si>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</si>
  <si>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</si>
  <si>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</si>
  <si>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</si>
  <si>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</si>
  <si>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</si>
  <si>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</si>
  <si>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</si>
  <si>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</si>
  <si>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</si>
  <si>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</si>
  <si>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</si>
  <si>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</si>
  <si>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</si>
  <si>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</si>
  <si>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</si>
  <si>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</si>
  <si>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</si>
  <si>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</si>
  <si>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</si>
  <si>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</si>
  <si>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</si>
  <si>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</si>
  <si>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</si>
  <si>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</si>
  <si>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</si>
  <si>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</si>
  <si>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</si>
  <si>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</si>
  <si>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</si>
  <si>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</si>
  <si>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</si>
  <si>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</si>
  <si>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</si>
  <si>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</si>
  <si>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</si>
  <si>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</si>
  <si>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</si>
  <si>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</si>
  <si>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</si>
  <si>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</si>
  <si>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</si>
  <si>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</si>
  <si>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</si>
  <si>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</si>
  <si>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</si>
  <si>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</si>
  <si>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</si>
  <si>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</si>
  <si>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</si>
  <si>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</si>
  <si>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</si>
  <si>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</si>
  <si>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</si>
  <si>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</si>
  <si>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</si>
  <si>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</si>
  <si>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</si>
  <si>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</si>
  <si>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</si>
  <si>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</si>
  <si>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</si>
  <si>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</si>
  <si>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</si>
  <si>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</si>
  <si>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</si>
  <si>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</si>
  <si>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</si>
  <si>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</si>
  <si>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</si>
  <si>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</si>
  <si>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</si>
  <si>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</si>
  <si>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</si>
  <si>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</si>
  <si>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</si>
  <si>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</si>
  <si>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</si>
  <si>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</si>
  <si>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</si>
  <si>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</si>
  <si>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</si>
  <si>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</si>
  <si>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</si>
  <si>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</si>
  <si>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</si>
  <si>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</si>
  <si>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</si>
  <si>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</si>
  <si>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</si>
  <si>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</si>
  <si>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</si>
  <si>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</si>
  <si>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</si>
  <si>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</si>
  <si>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</si>
  <si>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</si>
  <si>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</si>
  <si>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</si>
  <si>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</si>
  <si>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</si>
  <si>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</si>
  <si>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</si>
  <si>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</si>
  <si>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</si>
  <si>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</si>
  <si>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</si>
  <si>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</si>
  <si>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</si>
  <si>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</si>
  <si>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</si>
  <si>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</si>
  <si>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</si>
  <si>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</si>
  <si>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</si>
  <si>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</si>
  <si>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</si>
  <si>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</si>
  <si>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</si>
  <si>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</si>
  <si>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</si>
  <si>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</si>
  <si>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</si>
  <si>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</si>
  <si>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</si>
  <si>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</si>
  <si>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</si>
  <si>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</si>
  <si>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</si>
  <si>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</si>
  <si>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</si>
  <si>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</si>
  <si>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</si>
  <si>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</si>
  <si>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</si>
  <si>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</si>
  <si>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</si>
  <si>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</si>
  <si>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</si>
  <si>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</si>
  <si>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</si>
  <si>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</si>
  <si>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</si>
  <si>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</si>
  <si>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</si>
  <si>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</si>
  <si>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</si>
  <si>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</si>
  <si>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</si>
  <si>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</si>
  <si>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</si>
  <si>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</si>
  <si>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</si>
  <si>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</si>
  <si>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</si>
  <si>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</si>
  <si>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</si>
  <si>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</si>
  <si>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</si>
  <si>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</si>
  <si>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</si>
  <si>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</si>
  <si>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</si>
  <si>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</si>
  <si>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</si>
  <si>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</si>
  <si>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</si>
  <si>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</si>
  <si>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</si>
  <si>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</si>
  <si>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</si>
  <si>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</si>
  <si>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</si>
  <si>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</si>
  <si>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</si>
  <si>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</si>
  <si>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</si>
  <si>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</si>
  <si>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</si>
  <si>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</si>
  <si>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</si>
  <si>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</si>
  <si>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</si>
  <si>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</si>
  <si>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</si>
  <si>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</si>
  <si>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</si>
  <si>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</si>
  <si>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</si>
  <si>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</si>
  <si>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</si>
  <si>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</si>
  <si>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</si>
  <si>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</si>
  <si>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</si>
  <si>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</si>
  <si>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</si>
  <si>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</si>
  <si>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</si>
  <si>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</si>
  <si>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</si>
  <si>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</si>
  <si>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</si>
  <si>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</si>
  <si>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</si>
  <si>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</si>
  <si>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</si>
  <si>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</si>
  <si>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</si>
  <si>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</si>
  <si>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</si>
  <si>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</si>
  <si>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</si>
  <si>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</si>
  <si>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</si>
  <si>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</si>
  <si>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</si>
  <si>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</si>
  <si>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</si>
  <si>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</si>
  <si>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</si>
  <si>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</si>
  <si>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</si>
  <si>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</si>
  <si>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</si>
  <si>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</si>
  <si>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</si>
  <si>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</si>
  <si>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</si>
  <si>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</si>
  <si>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</si>
  <si>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</si>
  <si>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</si>
  <si>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</si>
  <si>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</si>
  <si>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</si>
  <si>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</si>
  <si>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</si>
  <si>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</si>
  <si>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</si>
  <si>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</si>
  <si>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</si>
  <si>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</si>
  <si>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</si>
  <si>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</si>
  <si>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</si>
  <si>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</si>
  <si>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</si>
  <si>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</si>
  <si>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</si>
  <si>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</si>
  <si>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</si>
  <si>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</si>
  <si>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</si>
  <si>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</si>
  <si>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</si>
  <si>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</si>
  <si>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</si>
  <si>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</si>
  <si>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</si>
  <si>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</si>
  <si>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</si>
  <si>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</si>
  <si>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</si>
  <si>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</si>
  <si>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</si>
  <si>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</si>
  <si>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</si>
  <si>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</si>
  <si>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</si>
  <si>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</si>
  <si>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</si>
  <si>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</si>
  <si>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</si>
  <si>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</si>
  <si>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</si>
  <si>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</si>
  <si>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</si>
  <si>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</si>
  <si>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</si>
  <si>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</si>
  <si>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</si>
  <si>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>по потреблению электроэнергии за период с  19.12.2023г. по  22.01.2024г.</t>
  </si>
  <si>
    <t>Январь</t>
  </si>
  <si>
    <t>Январь 2024 года</t>
  </si>
  <si>
    <t>СПРАВОЧНАЯ ИНФОРМАЦИЯ потребление коммунальных услуг в здании по адресу г.Химки, ул.Лавочкина, д.13 январь 2024г.</t>
  </si>
  <si>
    <t xml:space="preserve">Свободно(ОДН)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</si>
</sst>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7" fillId="0" borderId="29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78" fillId="11" borderId="31" xfId="0" applyFont="1" applyFill="1" applyBorder="1" applyAlignment="1">
      <alignment horizontal="center" vertical="center" wrapText="1"/>
    </xf>
    <xf numFmtId="0" fontId="8" fillId="11" borderId="58" xfId="4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72.xml"/><Relationship Id="rId485" Type="http://schemas.openxmlformats.org/officeDocument/2006/relationships/revisionLog" Target="revisionLog77.xml"/><Relationship Id="rId515" Type="http://schemas.openxmlformats.org/officeDocument/2006/relationships/revisionLog" Target="revisionLog107.xml"/><Relationship Id="rId510" Type="http://schemas.openxmlformats.org/officeDocument/2006/relationships/revisionLog" Target="revisionLog102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59" Type="http://schemas.openxmlformats.org/officeDocument/2006/relationships/revisionLog" Target="revisionLog51.xml"/><Relationship Id="rId454" Type="http://schemas.openxmlformats.org/officeDocument/2006/relationships/revisionLog" Target="revisionLog46.xml"/><Relationship Id="rId470" Type="http://schemas.openxmlformats.org/officeDocument/2006/relationships/revisionLog" Target="revisionLog62.xml"/><Relationship Id="rId475" Type="http://schemas.openxmlformats.org/officeDocument/2006/relationships/revisionLog" Target="revisionLog67.xml"/><Relationship Id="rId491" Type="http://schemas.openxmlformats.org/officeDocument/2006/relationships/revisionLog" Target="revisionLog83.xml"/><Relationship Id="rId496" Type="http://schemas.openxmlformats.org/officeDocument/2006/relationships/revisionLog" Target="revisionLog88.xml"/><Relationship Id="rId505" Type="http://schemas.openxmlformats.org/officeDocument/2006/relationships/revisionLog" Target="revisionLog97.xml"/><Relationship Id="rId500" Type="http://schemas.openxmlformats.org/officeDocument/2006/relationships/revisionLog" Target="revisionLog92.xml"/><Relationship Id="rId513" Type="http://schemas.openxmlformats.org/officeDocument/2006/relationships/revisionLog" Target="revisionLog105.xml"/><Relationship Id="rId521" Type="http://schemas.openxmlformats.org/officeDocument/2006/relationships/revisionLog" Target="revisionLog113.xml"/><Relationship Id="rId423" Type="http://schemas.openxmlformats.org/officeDocument/2006/relationships/revisionLog" Target="revisionLog17.xml"/><Relationship Id="rId415" Type="http://schemas.openxmlformats.org/officeDocument/2006/relationships/revisionLog" Target="revisionLog9.xml"/><Relationship Id="rId428" Type="http://schemas.openxmlformats.org/officeDocument/2006/relationships/revisionLog" Target="revisionLog1.xml"/><Relationship Id="rId436" Type="http://schemas.openxmlformats.org/officeDocument/2006/relationships/revisionLog" Target="revisionLog28.xml"/><Relationship Id="rId449" Type="http://schemas.openxmlformats.org/officeDocument/2006/relationships/revisionLog" Target="revisionLog41.xml"/><Relationship Id="rId457" Type="http://schemas.openxmlformats.org/officeDocument/2006/relationships/revisionLog" Target="revisionLog49.xml"/><Relationship Id="rId410" Type="http://schemas.openxmlformats.org/officeDocument/2006/relationships/revisionLog" Target="revisionLog4.xml"/><Relationship Id="rId431" Type="http://schemas.openxmlformats.org/officeDocument/2006/relationships/revisionLog" Target="revisionLog23.xml"/><Relationship Id="rId444" Type="http://schemas.openxmlformats.org/officeDocument/2006/relationships/revisionLog" Target="revisionLog36.xml"/><Relationship Id="rId452" Type="http://schemas.openxmlformats.org/officeDocument/2006/relationships/revisionLog" Target="revisionLog44.xml"/><Relationship Id="rId460" Type="http://schemas.openxmlformats.org/officeDocument/2006/relationships/revisionLog" Target="revisionLog52.xml"/><Relationship Id="rId465" Type="http://schemas.openxmlformats.org/officeDocument/2006/relationships/revisionLog" Target="revisionLog57.xml"/><Relationship Id="rId473" Type="http://schemas.openxmlformats.org/officeDocument/2006/relationships/revisionLog" Target="revisionLog65.xml"/><Relationship Id="rId478" Type="http://schemas.openxmlformats.org/officeDocument/2006/relationships/revisionLog" Target="revisionLog70.xml"/><Relationship Id="rId481" Type="http://schemas.openxmlformats.org/officeDocument/2006/relationships/revisionLog" Target="revisionLog73.xml"/><Relationship Id="rId486" Type="http://schemas.openxmlformats.org/officeDocument/2006/relationships/revisionLog" Target="revisionLog78.xml"/><Relationship Id="rId494" Type="http://schemas.openxmlformats.org/officeDocument/2006/relationships/revisionLog" Target="revisionLog86.xml"/><Relationship Id="rId499" Type="http://schemas.openxmlformats.org/officeDocument/2006/relationships/revisionLog" Target="revisionLog91.xml"/><Relationship Id="rId508" Type="http://schemas.openxmlformats.org/officeDocument/2006/relationships/revisionLog" Target="revisionLog100.xml"/><Relationship Id="rId516" Type="http://schemas.openxmlformats.org/officeDocument/2006/relationships/revisionLog" Target="revisionLog108.xml"/><Relationship Id="rId503" Type="http://schemas.openxmlformats.org/officeDocument/2006/relationships/revisionLog" Target="revisionLog95.xml"/><Relationship Id="rId511" Type="http://schemas.openxmlformats.org/officeDocument/2006/relationships/revisionLog" Target="revisionLog103.xml"/><Relationship Id="rId524" Type="http://schemas.openxmlformats.org/officeDocument/2006/relationships/revisionLog" Target="revisionLog116.xml"/><Relationship Id="rId426" Type="http://schemas.openxmlformats.org/officeDocument/2006/relationships/revisionLog" Target="revisionLog2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47" Type="http://schemas.openxmlformats.org/officeDocument/2006/relationships/revisionLog" Target="revisionLog39.xml"/><Relationship Id="rId421" Type="http://schemas.openxmlformats.org/officeDocument/2006/relationships/revisionLog" Target="revisionLog15.xml"/><Relationship Id="rId434" Type="http://schemas.openxmlformats.org/officeDocument/2006/relationships/revisionLog" Target="revisionLog26.xml"/><Relationship Id="rId442" Type="http://schemas.openxmlformats.org/officeDocument/2006/relationships/revisionLog" Target="revisionLog34.xml"/><Relationship Id="rId450" Type="http://schemas.openxmlformats.org/officeDocument/2006/relationships/revisionLog" Target="revisionLog42.xml"/><Relationship Id="rId455" Type="http://schemas.openxmlformats.org/officeDocument/2006/relationships/revisionLog" Target="revisionLog47.xml"/><Relationship Id="rId463" Type="http://schemas.openxmlformats.org/officeDocument/2006/relationships/revisionLog" Target="revisionLog55.xml"/><Relationship Id="rId468" Type="http://schemas.openxmlformats.org/officeDocument/2006/relationships/revisionLog" Target="revisionLog60.xml"/><Relationship Id="rId471" Type="http://schemas.openxmlformats.org/officeDocument/2006/relationships/revisionLog" Target="revisionLog63.xml"/><Relationship Id="rId476" Type="http://schemas.openxmlformats.org/officeDocument/2006/relationships/revisionLog" Target="revisionLog68.xml"/><Relationship Id="rId484" Type="http://schemas.openxmlformats.org/officeDocument/2006/relationships/revisionLog" Target="revisionLog76.xml"/><Relationship Id="rId489" Type="http://schemas.openxmlformats.org/officeDocument/2006/relationships/revisionLog" Target="revisionLog81.xml"/><Relationship Id="rId497" Type="http://schemas.openxmlformats.org/officeDocument/2006/relationships/revisionLog" Target="revisionLog89.xml"/><Relationship Id="rId506" Type="http://schemas.openxmlformats.org/officeDocument/2006/relationships/revisionLog" Target="revisionLog98.xml"/><Relationship Id="rId519" Type="http://schemas.openxmlformats.org/officeDocument/2006/relationships/revisionLog" Target="revisionLog111.xml"/><Relationship Id="rId492" Type="http://schemas.openxmlformats.org/officeDocument/2006/relationships/revisionLog" Target="revisionLog84.xml"/><Relationship Id="rId501" Type="http://schemas.openxmlformats.org/officeDocument/2006/relationships/revisionLog" Target="revisionLog93.xml"/><Relationship Id="rId514" Type="http://schemas.openxmlformats.org/officeDocument/2006/relationships/revisionLog" Target="revisionLog106.xml"/><Relationship Id="rId522" Type="http://schemas.openxmlformats.org/officeDocument/2006/relationships/revisionLog" Target="revisionLog114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45" Type="http://schemas.openxmlformats.org/officeDocument/2006/relationships/revisionLog" Target="revisionLog37.xml"/><Relationship Id="rId453" Type="http://schemas.openxmlformats.org/officeDocument/2006/relationships/revisionLog" Target="revisionLog45.xml"/><Relationship Id="rId458" Type="http://schemas.openxmlformats.org/officeDocument/2006/relationships/revisionLog" Target="revisionLog50.xml"/><Relationship Id="rId466" Type="http://schemas.openxmlformats.org/officeDocument/2006/relationships/revisionLog" Target="revisionLog58.xml"/><Relationship Id="rId474" Type="http://schemas.openxmlformats.org/officeDocument/2006/relationships/revisionLog" Target="revisionLog66.xml"/><Relationship Id="rId479" Type="http://schemas.openxmlformats.org/officeDocument/2006/relationships/revisionLog" Target="revisionLog71.xml"/><Relationship Id="rId487" Type="http://schemas.openxmlformats.org/officeDocument/2006/relationships/revisionLog" Target="revisionLog79.xml"/><Relationship Id="rId509" Type="http://schemas.openxmlformats.org/officeDocument/2006/relationships/revisionLog" Target="revisionLog101.xml"/><Relationship Id="rId461" Type="http://schemas.openxmlformats.org/officeDocument/2006/relationships/revisionLog" Target="revisionLog53.xml"/><Relationship Id="rId482" Type="http://schemas.openxmlformats.org/officeDocument/2006/relationships/revisionLog" Target="revisionLog74.xml"/><Relationship Id="rId490" Type="http://schemas.openxmlformats.org/officeDocument/2006/relationships/revisionLog" Target="revisionLog82.xml"/><Relationship Id="rId495" Type="http://schemas.openxmlformats.org/officeDocument/2006/relationships/revisionLog" Target="revisionLog87.xml"/><Relationship Id="rId504" Type="http://schemas.openxmlformats.org/officeDocument/2006/relationships/revisionLog" Target="revisionLog96.xml"/><Relationship Id="rId512" Type="http://schemas.openxmlformats.org/officeDocument/2006/relationships/revisionLog" Target="revisionLog104.xml"/><Relationship Id="rId517" Type="http://schemas.openxmlformats.org/officeDocument/2006/relationships/revisionLog" Target="revisionLog109.xml"/><Relationship Id="rId525" Type="http://schemas.openxmlformats.org/officeDocument/2006/relationships/revisionLog" Target="revisionLog117.xml"/><Relationship Id="rId419" Type="http://schemas.openxmlformats.org/officeDocument/2006/relationships/revisionLog" Target="revisionLog13.xml"/><Relationship Id="rId520" Type="http://schemas.openxmlformats.org/officeDocument/2006/relationships/revisionLog" Target="revisionLog112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Relationship Id="rId443" Type="http://schemas.openxmlformats.org/officeDocument/2006/relationships/revisionLog" Target="revisionLog35.xml"/><Relationship Id="rId448" Type="http://schemas.openxmlformats.org/officeDocument/2006/relationships/revisionLog" Target="revisionLog40.xml"/><Relationship Id="rId456" Type="http://schemas.openxmlformats.org/officeDocument/2006/relationships/revisionLog" Target="revisionLog48.xml"/><Relationship Id="rId464" Type="http://schemas.openxmlformats.org/officeDocument/2006/relationships/revisionLog" Target="revisionLog56.xml"/><Relationship Id="rId469" Type="http://schemas.openxmlformats.org/officeDocument/2006/relationships/revisionLog" Target="revisionLog61.xml"/><Relationship Id="rId477" Type="http://schemas.openxmlformats.org/officeDocument/2006/relationships/revisionLog" Target="revisionLog69.xml"/><Relationship Id="rId498" Type="http://schemas.openxmlformats.org/officeDocument/2006/relationships/revisionLog" Target="revisionLog90.xml"/><Relationship Id="rId451" Type="http://schemas.openxmlformats.org/officeDocument/2006/relationships/revisionLog" Target="revisionLog43.xml"/><Relationship Id="rId472" Type="http://schemas.openxmlformats.org/officeDocument/2006/relationships/revisionLog" Target="revisionLog64.xml"/><Relationship Id="rId493" Type="http://schemas.openxmlformats.org/officeDocument/2006/relationships/revisionLog" Target="revisionLog85.xml"/><Relationship Id="rId502" Type="http://schemas.openxmlformats.org/officeDocument/2006/relationships/revisionLog" Target="revisionLog94.xml"/><Relationship Id="rId507" Type="http://schemas.openxmlformats.org/officeDocument/2006/relationships/revisionLog" Target="revisionLog99.xml"/><Relationship Id="rId523" Type="http://schemas.openxmlformats.org/officeDocument/2006/relationships/revisionLog" Target="revisionLog115.xml"/><Relationship Id="rId409" Type="http://schemas.openxmlformats.org/officeDocument/2006/relationships/revisionLog" Target="revisionLog3.xml"/><Relationship Id="rId425" Type="http://schemas.openxmlformats.org/officeDocument/2006/relationships/revisionLog" Target="revisionLog19.xml"/><Relationship Id="rId420" Type="http://schemas.openxmlformats.org/officeDocument/2006/relationships/revisionLog" Target="revisionLog14.xml"/><Relationship Id="rId446" Type="http://schemas.openxmlformats.org/officeDocument/2006/relationships/revisionLog" Target="revisionLog38.xml"/><Relationship Id="rId467" Type="http://schemas.openxmlformats.org/officeDocument/2006/relationships/revisionLog" Target="revisionLog59.xml"/><Relationship Id="rId441" Type="http://schemas.openxmlformats.org/officeDocument/2006/relationships/revisionLog" Target="revisionLog33.xml"/><Relationship Id="rId462" Type="http://schemas.openxmlformats.org/officeDocument/2006/relationships/revisionLog" Target="revisionLog54.xml"/><Relationship Id="rId483" Type="http://schemas.openxmlformats.org/officeDocument/2006/relationships/revisionLog" Target="revisionLog75.xml"/><Relationship Id="rId488" Type="http://schemas.openxmlformats.org/officeDocument/2006/relationships/revisionLog" Target="revisionLog80.xml"/><Relationship Id="rId518" Type="http://schemas.openxmlformats.org/officeDocument/2006/relationships/revisionLog" Target="revisionLog1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B244E1-6AA0-4094-BC93-0F9D7292BF87}" diskRevisions="1" revisionId="40095" version="121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28DDBE-5745-4467-8CD3-1E3F2CC920FD}" dateTime="2023-08-29T10:21:27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7F5882-FCEC-4E60-912E-C437005DE251}" dateTime="2023-09-14T12:49:52" maxSheetId="19" userName="HP" r:id="rId442" minRId="33065" maxRId="33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1444F5-CEAD-4BBB-9F00-FB4665F526DA}" dateTime="2023-09-22T14:06:33" maxSheetId="19" userName="HP" r:id="rId4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F7B3CF-ED97-48FF-A2F3-FA99F22174A2}" dateTime="2023-09-22T14:15:58" maxSheetId="19" userName="HP" r:id="rId444" minRId="33916" maxRId="339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DE9C2B-7156-4D2D-8AAE-F0BB151983B4}" dateTime="2023-09-22T15:39:54" maxSheetId="19" userName="HP" r:id="rId445" minRId="33971" maxRId="340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14DAF1F-4A11-466F-B82B-D550FE3A06AF}" dateTime="2023-09-22T15:42:37" maxSheetId="19" userName="HP" r:id="rId446" minRId="34080" maxRId="34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90E446D-68B5-44C6-9326-0B5004B38DA3}" dateTime="2023-09-22T15:46:53" maxSheetId="19" userName="HP" r:id="rId447" minRId="34105" maxRId="341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A0FAE0-C181-44C8-BF98-F065A4F5054E}" dateTime="2023-09-22T16:07:35" maxSheetId="19" userName="HP" r:id="rId448" minRId="34157" maxRId="34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CDA861-C35D-42A6-938D-18F137787DA1}" dateTime="2023-09-22T16:10:24" maxSheetId="19" userName="HP" r:id="rId449" minRId="343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7987D04-DDBD-42A6-8B3A-BA3E53BF62A5}" dateTime="2023-09-25T09:17:48" maxSheetId="19" userName="HP" r:id="rId450" minRId="34348" maxRId="343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504637-03F6-4C1C-B2FA-12099643692B}" dateTime="2023-09-25T09:18:16" maxSheetId="19" userName="HP" r:id="rId451" minRId="343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B1E080-D016-425E-BDC6-5F2E4112FB0C}" dateTime="2023-09-25T09:25:21" maxSheetId="19" userName="HP" r:id="rId452" minRId="34369" maxRId="343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DD1FD80-CFE6-4460-B2BE-5CF7976BCB18}" dateTime="2023-09-26T08:52:45" maxSheetId="19" userName="HP" r:id="rId453" minRId="34373" maxRId="343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08F722E-3163-4D4F-97C5-AED357FD72A5}" dateTime="2023-09-26T09:02:44" maxSheetId="19" userName="HP" r:id="rId454" minRId="34395" maxRId="34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AB9764-8156-4818-8BAA-18959FFEAF8E}" dateTime="2023-09-26T10:51:56" maxSheetId="19" userName="Алексей" r:id="rId455" minRId="34397" maxRId="343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813C97-90D9-4436-BFFD-2084B6E9F4B7}" dateTime="2023-10-12T10:59:00" maxSheetId="19" userName="HP" r:id="rId456" minRId="34399" maxRId="35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3054B6B-CCEE-4CB3-A130-635AB0FB7D53}" dateTime="2023-10-23T09:04:41" maxSheetId="19" userName="HP" r:id="rId457" minRId="35232" maxRId="352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8716BF6-E863-4951-9824-180F5C4CED13}" dateTime="2023-10-23T09:12:25" maxSheetId="19" userName="HP" r:id="rId458" minRId="35258" maxRId="352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5491025-20C9-4765-B5F7-EF7910CFBCDE}" dateTime="2023-10-23T11:03:30" maxSheetId="19" userName="HP" r:id="rId459" minRId="35280" maxRId="3528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6599B9-2576-4639-8624-22F1C2D1EB1E}" dateTime="2023-10-23T11:05:51" maxSheetId="19" userName="HP" r:id="rId460" minRId="35296" maxRId="353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57ED21-A07B-4AB3-9323-DEF9671E916D}" dateTime="2023-10-23T11:23:11" maxSheetId="19" userName="HP" r:id="rId461" minRId="3531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CCDE85-FC63-4217-845B-E32C7EFA0175}" dateTime="2023-10-23T14:58:02" maxSheetId="19" userName="HP" r:id="rId462" minRId="35320" maxRId="3534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329F27-DB73-44F3-99EC-4CD422017BC9}" dateTime="2023-10-23T15:05:20" maxSheetId="19" userName="HP" r:id="rId463" minRId="35345" maxRId="354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58B99EB-6BCA-4BA1-962D-84F7E582EC64}" dateTime="2023-10-23T16:05:28" maxSheetId="19" userName="HP" r:id="rId464" minRId="35403" maxRId="35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7802F51-1F77-4F9A-BE80-18463D3C0049}" dateTime="2023-10-23T16:23:41" maxSheetId="19" userName="HP" r:id="rId465" minRId="35593" maxRId="357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BDF4706-91DF-43DE-8B68-15391C3B6DA0}" dateTime="2023-10-24T08:30:36" maxSheetId="19" userName="HP" r:id="rId466" minRId="357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AE2E826-2DA2-4A3F-8B84-F2E4E43318A0}" dateTime="2023-10-25T10:36:15" maxSheetId="19" userName="HP" r:id="rId467" minRId="35717" maxRId="35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9F5F100-C413-4737-B0DC-F65E153BE6F2}" dateTime="2023-10-25T10:43:16" maxSheetId="19" userName="HP" r:id="rId4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165AC3C-24EE-4B89-87A0-E3FC03A19E4B}" dateTime="2023-10-25T14:05:13" maxSheetId="19" userName="HP" r:id="rId469" minRId="35727" maxRId="3572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EF205B-8302-4892-9859-7CC1055394D0}" dateTime="2023-10-26T08:52:02" maxSheetId="19" userName="HP" r:id="rId470" minRId="35743" maxRId="3574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7817724-5F74-409D-A28B-99B1BC7D7076}" dateTime="2023-10-26T10:36:03" maxSheetId="19" userName="HP" r:id="rId471" minRId="35759" maxRId="357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BCB404-0A6A-446B-95FE-4B0846B0477B}" dateTime="2023-10-26T13:08:52" maxSheetId="19" userName="Алексей" r:id="rId472" minRId="35776" maxRId="357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C8E7AB-80C9-40B2-9D25-22E6D94B7AA1}" dateTime="2023-10-26T14:24:05" maxSheetId="19" userName="HP" r:id="rId473" minRId="3579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6CEED-FDDC-4664-B3D5-03D18C9D9ED8}" dateTime="2023-11-21T08:25:08" maxSheetId="19" userName="HP" r:id="rId474" minRId="35807" maxRId="366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41BC91B-67A0-4082-800C-BADB11055ED2}" dateTime="2023-11-23T14:22:48" maxSheetId="19" userName="HP" r:id="rId475" minRId="36640" maxRId="366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0E4B3C7-93B3-45DC-8E25-0D551294ED7C}" dateTime="2023-11-23T14:46:11" maxSheetId="19" userName="HP" r:id="rId476" minRId="36697" maxRId="366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15D83A-3ED0-455F-B7A2-04D862E019A7}" dateTime="2023-11-23T15:47:42" maxSheetId="19" userName="HP" r:id="rId477" minRId="36699" maxRId="368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ADC684-8882-417A-A565-2A9C439E66EE}" dateTime="2023-11-23T15:53:06" maxSheetId="19" userName="HP" r:id="rId478" minRId="36847" maxRId="369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DBB93B-76A6-4E8E-905F-923229FBF1FA}" dateTime="2023-11-23T16:01:09" maxSheetId="19" userName="HP" r:id="rId479" minRId="36903" maxRId="369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CC0248-FC2B-4373-8F1E-DAB3013A44A6}" dateTime="2023-11-24T09:27:03" maxSheetId="19" userName="HP" r:id="rId480" minRId="36906" maxRId="370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03EE0F-A001-412F-8CE3-214CA0169A15}" dateTime="2023-11-24T09:32:30" maxSheetId="19" userName="HP" r:id="rId481" minRId="37110" maxRId="371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98C0B3-D1A9-46F1-908D-A6855F4A39FD}" dateTime="2023-11-24T09:34:06" maxSheetId="19" userName="HP" r:id="rId482" minRId="371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1AB85BA-6A7E-4E34-8E98-37A427A12F5B}" dateTime="2023-11-24T09:39:36" maxSheetId="19" userName="HP" r:id="rId483" minRId="37114" maxRId="371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2B455E0-ED93-45FA-8950-DEBA0A40E0DE}" dateTime="2023-11-24T10:45:52" maxSheetId="19" userName="HP" r:id="rId484" minRId="37126" maxRId="3716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52F9FC7-1073-45CE-9E9A-9E8DDDAE5CB1}" dateTime="2023-11-24T10:54:32" maxSheetId="19" userName="HP" r:id="rId485" minRId="37162" maxRId="371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91136DE-5A4C-4018-B967-7F0247A0BE94}" dateTime="2023-11-27T10:01:54" maxSheetId="19" userName="HP" r:id="rId486" minRId="37164" maxRId="371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CE64515-9FF0-4EB5-88CB-6BCB38A9A9C9}" dateTime="2023-11-27T15:24:52" maxSheetId="19" userName="HP" r:id="rId487" minRId="37167" maxRId="371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A3CB082-C644-47D4-86B3-72AAAA66BB0C}" dateTime="2023-11-28T12:59:47" maxSheetId="19" userName="Алексей" r:id="rId488" minRId="37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803754-2D0A-4F28-9C57-35BB6598F455}" dateTime="2023-11-29T09:24:25" maxSheetId="19" userName="HP" r:id="rId489" minRId="37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BEF7B02-FDD0-4806-B282-B231E5ADD58A}" dateTime="2023-12-11T09:41:37" maxSheetId="19" userName="HP" r:id="rId490" minRId="37204" maxRId="38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5406CB7-AF3F-4C01-A9E8-EC783B4F8051}" dateTime="2023-12-11T09:47:55" maxSheetId="19" userName="HP" r:id="rId4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569CCD8-915A-4D44-B272-ACAE3BEAD7FD}" dateTime="2023-12-18T12:04:36" maxSheetId="19" userName="HP" r:id="rId492" minRId="38082" maxRId="38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23F2814-DDE6-4C2A-B616-5647761242EE}" dateTime="2023-12-18T12:49:30" maxSheetId="19" userName="HP" r:id="rId493" minRId="38118" maxRId="381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2969EB6-93C6-4199-911C-863AA882D191}" dateTime="2023-12-18T12:54:45" maxSheetId="19" userName="HP" r:id="rId494" minRId="38135" maxRId="381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703905A-A8FC-4A98-9996-BE1CE8B96A83}" dateTime="2023-12-18T13:11:13" maxSheetId="19" userName="HP" r:id="rId495" minRId="381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2EF1E6C-1433-4A99-B191-429AF75F0A0C}" dateTime="2023-12-18T13:11:36" maxSheetId="19" userName="HP" r:id="rId496" minRId="38138" maxRId="381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0850C6-8B61-4C3F-AD7D-66020B4080F1}" dateTime="2023-12-18T15:23:30" maxSheetId="19" userName="HP" r:id="rId497" minRId="38140" maxRId="381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F3F508-FA23-40E9-8D3F-4B70430AEE4C}" dateTime="2023-12-18T15:49:21" maxSheetId="19" userName="HP" r:id="rId498" minRId="38165" maxRId="382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90D761A-0D4B-49A0-9DB0-8AB30813F7D6}" dateTime="2023-12-18T16:04:50" maxSheetId="19" userName="HP" r:id="rId499" minRId="38226" maxRId="383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04072B4-468D-4959-B28A-F85AA2F1A1D3}" dateTime="2023-12-18T16:49:24" maxSheetId="19" userName="HP" r:id="rId500" minRId="38338" maxRId="383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4A500A4-9EB7-4CC3-9237-B0815C71F7F1}" dateTime="2023-12-18T16:58:14" maxSheetId="19" userName="HP" r:id="rId501" minRId="38391" maxRId="3846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33D8310-4671-4A99-A223-555EFA341F89}" dateTime="2023-12-18T17:11:52" maxSheetId="19" userName="HP" r:id="rId502" minRId="38461" maxRId="385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1805B08-2A0F-4D1B-A727-51AF5BEEE27C}" dateTime="2023-12-19T14:02:03" maxSheetId="19" userName="HP" r:id="rId503" minRId="38531" maxRId="3853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8F80B41-69CC-4433-9715-7AEF0517E0BB}" dateTime="2023-12-19T14:07:18" maxSheetId="19" userName="HP" r:id="rId504" minRId="3855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4DB3C-F59A-4493-9F9D-06F4059D97C8}" dateTime="2023-12-20T09:08:51" maxSheetId="19" userName="Алексей" r:id="rId5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46A6C0-176C-4EB2-9036-48FB55A5DE3D}" dateTime="2023-12-20T10:18:32" maxSheetId="19" userName="HP" r:id="rId506" minRId="38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BC5EBE-1A12-4F19-AEC5-7303BA99EA3F}" dateTime="2024-01-19T08:25:38" maxSheetId="19" userName="HP" r:id="rId507" minRId="38580" maxRId="38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B9EBBA-F95D-47DC-9D1E-E3B3D7420E18}" dateTime="2024-01-19T08:28:32" maxSheetId="19" userName="HP" r:id="rId508" minRId="38903" maxRId="39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6DF974-B4DF-4462-99E5-25A98692ED5B}" dateTime="2024-01-22T10:24:13" maxSheetId="19" userName="HP" r:id="rId509" minRId="39422" maxRId="3943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487D046-68C9-4BBE-8C24-54B5E86D34D7}" dateTime="2024-01-22T10:28:59" maxSheetId="19" userName="HP" r:id="rId510" minRId="39438" maxRId="394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AD653DC-67FE-4C13-8979-4531B265D1EA}" dateTime="2024-01-22T10:31:40" maxSheetId="19" userName="HP" r:id="rId511" minRId="39440" maxRId="394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7B28AE5-DD26-4A18-A969-B34F34A8CD1A}" dateTime="2024-01-22T15:24:52" maxSheetId="19" userName="HP" r:id="rId512" minRId="39467" maxRId="395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F4F154-F2BD-4D80-A93D-148E7C1CEB38}" dateTime="2024-01-22T15:35:17" maxSheetId="19" userName="HP" r:id="rId513" minRId="39519" maxRId="395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3CF719A-CCE8-4C57-AA8E-6A89F579806D}" dateTime="2024-01-22T15:57:30" maxSheetId="19" userName="HP" r:id="rId514" minRId="39563" maxRId="396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5339992-8F1E-4AF4-BDDC-AF3C6ABCAD8F}" dateTime="2024-01-22T16:05:03" maxSheetId="19" userName="HP" r:id="rId515" minRId="39695" maxRId="397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69B2C4-0C69-4EB4-BE4B-1EE1CD3B8016}" dateTime="2024-01-22T16:21:05" maxSheetId="19" userName="HP" r:id="rId516" minRId="39735" maxRId="397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7E0FD0-8500-4F78-9500-3C48FE64D01F}" dateTime="2024-01-23T08:35:50" maxSheetId="19" userName="HP" r:id="rId517" minRId="39747" maxRId="398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2E3A26-B7E7-4018-BECF-5EB90D12E658}" dateTime="2024-01-23T08:47:49" maxSheetId="19" userName="HP" r:id="rId518" minRId="39838" maxRId="3994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B5C7A5-26C0-42A0-A10B-B936561EEE4D}" dateTime="2024-01-23T08:50:12" maxSheetId="19" userName="HP" r:id="rId519" minRId="39950" maxRId="399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7C0C9BA-B526-49CB-8C8C-2FD75304EC92}" dateTime="2024-01-23T08:53:57" maxSheetId="19" userName="HP" r:id="rId520" minRId="39975" maxRId="400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315233B-524B-4721-8B34-D1218384543F}" dateTime="2024-01-24T10:34:51" maxSheetId="19" userName="HP" r:id="rId521" minRId="40027" maxRId="4003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C12E3-FBE7-40BE-A599-C385941A2E75}" dateTime="2024-01-24T10:59:33" maxSheetId="19" userName="HP" r:id="rId522" minRId="40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8EB58A-5844-4943-B65A-8D9249E81940}" dateTime="2024-01-24T12:22:13" maxSheetId="19" userName="HP" r:id="rId523" minRId="40050" maxRId="4005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044C0B1-2DBA-4434-8EC1-57FB815B8EC3}" dateTime="2024-01-25T14:24:16" maxSheetId="19" userName="HP" r:id="rId524" minRId="4006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B244E1-6AA0-4094-BC93-0F9D7292BF87}" dateTime="2024-06-17T16:14:11" maxSheetId="19" userName="HP" r:id="rId52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03" sId="4">
    <oc r="E2" t="inlineStr">
      <is>
        <t>Декабрь</t>
      </is>
    </oc>
    <nc r="E2" t="inlineStr">
      <is>
        <t>Январь</t>
      </is>
    </nc>
  </rcc>
  <rcc rId="38904" sId="4">
    <oc r="D7">
      <v>8390</v>
    </oc>
    <nc r="D7">
      <v>8420</v>
    </nc>
  </rcc>
  <rcc rId="38905" sId="4">
    <oc r="D8">
      <v>53465</v>
    </oc>
    <nc r="D8">
      <v>53750</v>
    </nc>
  </rcc>
  <rcc rId="38906" sId="4">
    <oc r="D9">
      <v>6455</v>
    </oc>
    <nc r="D9">
      <v>6620</v>
    </nc>
  </rcc>
  <rcc rId="38907" sId="4">
    <oc r="D10">
      <v>24105</v>
    </oc>
    <nc r="D10">
      <v>24515</v>
    </nc>
  </rcc>
  <rcc rId="38908" sId="4">
    <oc r="D11">
      <v>14140</v>
    </oc>
    <nc r="D11">
      <v>14260</v>
    </nc>
  </rcc>
  <rcc rId="38909" sId="4">
    <oc r="D12">
      <v>46705</v>
    </oc>
    <nc r="D12">
      <v>46840</v>
    </nc>
  </rcc>
  <rcc rId="38910" sId="4">
    <oc r="D13">
      <v>17865</v>
    </oc>
    <nc r="D13">
      <v>17990</v>
    </nc>
  </rcc>
  <rcc rId="38911" sId="4">
    <oc r="D14">
      <v>9675</v>
    </oc>
    <nc r="D14">
      <v>9725</v>
    </nc>
  </rcc>
  <rcc rId="38912" sId="4">
    <oc r="D15">
      <v>28750</v>
    </oc>
    <nc r="D15">
      <v>29090</v>
    </nc>
  </rcc>
  <rcc rId="38913" sId="4">
    <oc r="D16">
      <v>30465</v>
    </oc>
    <nc r="D16">
      <v>31030</v>
    </nc>
  </rcc>
  <rcc rId="38914" sId="4">
    <oc r="D17">
      <v>31660</v>
    </oc>
    <nc r="D17">
      <v>31920</v>
    </nc>
  </rcc>
  <rcc rId="38915" sId="4">
    <oc r="D18">
      <v>34420</v>
    </oc>
    <nc r="D18">
      <v>34730</v>
    </nc>
  </rcc>
  <rcc rId="38916" sId="4">
    <oc r="D19">
      <v>54825</v>
    </oc>
    <nc r="D19">
      <v>55180</v>
    </nc>
  </rcc>
  <rcc rId="38917" sId="4">
    <oc r="D20">
      <v>4670</v>
    </oc>
    <nc r="D20">
      <v>4760</v>
    </nc>
  </rcc>
  <rcc rId="38918" sId="4">
    <oc r="D21">
      <v>9610</v>
    </oc>
    <nc r="D21">
      <v>9870</v>
    </nc>
  </rcc>
  <rcc rId="38919" sId="4">
    <oc r="D22">
      <v>22860</v>
    </oc>
    <nc r="D22">
      <v>22865</v>
    </nc>
  </rcc>
  <rcc rId="38920" sId="4">
    <oc r="D23">
      <v>49495</v>
    </oc>
    <nc r="D23">
      <v>49625</v>
    </nc>
  </rcc>
  <rcc rId="38921" sId="4">
    <oc r="D24">
      <v>31540</v>
    </oc>
    <nc r="D24">
      <v>31835</v>
    </nc>
  </rcc>
  <rcc rId="38922" sId="4">
    <oc r="D25">
      <v>35400</v>
    </oc>
    <nc r="D25">
      <v>35535</v>
    </nc>
  </rcc>
  <rcc rId="38923" sId="4">
    <oc r="D26">
      <v>17610</v>
    </oc>
    <nc r="D26">
      <v>17855</v>
    </nc>
  </rcc>
  <rcc rId="38924" sId="4">
    <oc r="D27">
      <v>15740</v>
    </oc>
    <nc r="D27">
      <v>15745</v>
    </nc>
  </rcc>
  <rcc rId="38925" sId="4">
    <oc r="D28">
      <v>58595</v>
    </oc>
    <nc r="D28">
      <v>58755</v>
    </nc>
  </rcc>
  <rcc rId="38926" sId="4">
    <oc r="D29">
      <v>35030</v>
    </oc>
    <nc r="D29">
      <v>35195</v>
    </nc>
  </rcc>
  <rcc rId="38927" sId="4">
    <oc r="D30">
      <v>20</v>
    </oc>
    <nc r="D30">
      <v>160</v>
    </nc>
  </rcc>
  <rcc rId="38928" sId="4">
    <oc r="D31">
      <v>22475</v>
    </oc>
    <nc r="D31">
      <v>22665</v>
    </nc>
  </rcc>
  <rcc rId="38929" sId="4">
    <oc r="D32">
      <v>30870</v>
    </oc>
    <nc r="D32">
      <v>31140</v>
    </nc>
  </rcc>
  <rcc rId="38930" sId="4">
    <oc r="D33">
      <v>38815</v>
    </oc>
    <nc r="D33">
      <v>38995</v>
    </nc>
  </rcc>
  <rcc rId="38931" sId="4">
    <oc r="D34">
      <v>20215</v>
    </oc>
    <nc r="D34">
      <v>20470</v>
    </nc>
  </rcc>
  <rcc rId="38932" sId="4">
    <oc r="D36">
      <v>50000</v>
    </oc>
    <nc r="D36">
      <v>50420</v>
    </nc>
  </rcc>
  <rcc rId="38933" sId="4">
    <oc r="D37">
      <v>39605</v>
    </oc>
    <nc r="D37">
      <v>39795</v>
    </nc>
  </rcc>
  <rcc rId="38934" sId="4">
    <oc r="D38">
      <v>12940</v>
    </oc>
    <nc r="D38">
      <v>13140</v>
    </nc>
  </rcc>
  <rcc rId="38935" sId="4">
    <oc r="D39">
      <v>42800</v>
    </oc>
    <nc r="D39">
      <v>42860</v>
    </nc>
  </rcc>
  <rcc rId="38936" sId="4">
    <oc r="D40">
      <v>38265</v>
    </oc>
    <nc r="D40">
      <v>38435</v>
    </nc>
  </rcc>
  <rcc rId="38937" sId="4">
    <oc r="D41">
      <v>5025</v>
    </oc>
    <nc r="D41">
      <v>5390</v>
    </nc>
  </rcc>
  <rcc rId="38938" sId="4">
    <oc r="D42">
      <v>102545</v>
    </oc>
    <nc r="D42">
      <v>103275</v>
    </nc>
  </rcc>
  <rcc rId="38939" sId="4">
    <oc r="D43">
      <v>10575</v>
    </oc>
    <nc r="D43">
      <v>10870</v>
    </nc>
  </rcc>
  <rcc rId="38940" sId="4">
    <oc r="D44">
      <v>2800</v>
    </oc>
    <nc r="D44">
      <v>2935</v>
    </nc>
  </rcc>
  <rcc rId="38941" sId="4">
    <oc r="D45">
      <v>88615</v>
    </oc>
    <nc r="D45">
      <v>88830</v>
    </nc>
  </rcc>
  <rcc rId="38942" sId="4">
    <oc r="D46">
      <v>9415</v>
    </oc>
    <nc r="D46">
      <v>9530</v>
    </nc>
  </rcc>
  <rcc rId="38943" sId="4">
    <oc r="D47">
      <v>11875</v>
    </oc>
    <nc r="D47">
      <v>11960</v>
    </nc>
  </rcc>
  <rcc rId="38944" sId="4">
    <oc r="D49">
      <v>15160</v>
    </oc>
    <nc r="D49">
      <v>15265</v>
    </nc>
  </rcc>
  <rcc rId="38945" sId="4">
    <oc r="D50">
      <v>32745</v>
    </oc>
    <nc r="D50">
      <v>32965</v>
    </nc>
  </rcc>
  <rcc rId="38946" sId="4">
    <oc r="D51">
      <v>16515</v>
    </oc>
    <nc r="D51">
      <v>16715</v>
    </nc>
  </rcc>
  <rcc rId="38947" sId="4">
    <oc r="D52">
      <v>10115</v>
    </oc>
    <nc r="D52">
      <v>10205</v>
    </nc>
  </rcc>
  <rcc rId="38948" sId="4">
    <oc r="D53">
      <v>20295</v>
    </oc>
    <nc r="D53">
      <v>20405</v>
    </nc>
  </rcc>
  <rcc rId="38949" sId="4">
    <oc r="D54">
      <v>6215</v>
    </oc>
    <nc r="D54">
      <v>6270</v>
    </nc>
  </rcc>
  <rcc rId="38950" sId="4">
    <oc r="D55">
      <v>55420</v>
    </oc>
    <nc r="D55">
      <v>55795</v>
    </nc>
  </rcc>
  <rcc rId="38951" sId="4">
    <oc r="D56">
      <v>53595</v>
    </oc>
    <nc r="D56">
      <v>54460</v>
    </nc>
  </rcc>
  <rcc rId="38952" sId="4">
    <oc r="D57">
      <v>6055</v>
    </oc>
    <nc r="D57">
      <v>6240</v>
    </nc>
  </rcc>
  <rcc rId="38953" sId="4">
    <oc r="D58">
      <v>29675</v>
    </oc>
    <nc r="D58">
      <v>30010</v>
    </nc>
  </rcc>
  <rcc rId="38954" sId="4">
    <oc r="D59">
      <v>13675</v>
    </oc>
    <nc r="D59">
      <v>13815</v>
    </nc>
  </rcc>
  <rcc rId="38955" sId="4">
    <oc r="E7">
      <v>8420</v>
    </oc>
    <nc r="E7"/>
  </rcc>
  <rcc rId="38956" sId="4">
    <oc r="E8">
      <v>53750</v>
    </oc>
    <nc r="E8"/>
  </rcc>
  <rcc rId="38957" sId="4">
    <oc r="E9">
      <v>6620</v>
    </oc>
    <nc r="E9"/>
  </rcc>
  <rcc rId="38958" sId="4">
    <oc r="E10">
      <v>24515</v>
    </oc>
    <nc r="E10"/>
  </rcc>
  <rcc rId="38959" sId="4">
    <oc r="E11">
      <v>14260</v>
    </oc>
    <nc r="E11"/>
  </rcc>
  <rcc rId="38960" sId="4">
    <oc r="E12">
      <v>46840</v>
    </oc>
    <nc r="E12"/>
  </rcc>
  <rcc rId="38961" sId="4">
    <oc r="E13">
      <v>17990</v>
    </oc>
    <nc r="E13"/>
  </rcc>
  <rcc rId="38962" sId="4">
    <oc r="E14">
      <v>9725</v>
    </oc>
    <nc r="E14"/>
  </rcc>
  <rcc rId="38963" sId="4">
    <oc r="E15">
      <v>29090</v>
    </oc>
    <nc r="E15"/>
  </rcc>
  <rcc rId="38964" sId="4">
    <oc r="E16">
      <v>31030</v>
    </oc>
    <nc r="E16"/>
  </rcc>
  <rcc rId="38965" sId="4">
    <oc r="E17">
      <v>31920</v>
    </oc>
    <nc r="E17"/>
  </rcc>
  <rcc rId="38966" sId="4">
    <oc r="E18">
      <v>34730</v>
    </oc>
    <nc r="E18"/>
  </rcc>
  <rcc rId="38967" sId="4">
    <oc r="E19">
      <v>55180</v>
    </oc>
    <nc r="E19"/>
  </rcc>
  <rcc rId="38968" sId="4">
    <oc r="E20">
      <v>4760</v>
    </oc>
    <nc r="E20"/>
  </rcc>
  <rcc rId="38969" sId="4">
    <oc r="E21">
      <v>9870</v>
    </oc>
    <nc r="E21"/>
  </rcc>
  <rcc rId="38970" sId="4">
    <oc r="E22">
      <v>22865</v>
    </oc>
    <nc r="E22"/>
  </rcc>
  <rcc rId="38971" sId="4">
    <oc r="E23">
      <v>49625</v>
    </oc>
    <nc r="E23"/>
  </rcc>
  <rcc rId="38972" sId="4">
    <oc r="E24">
      <v>31835</v>
    </oc>
    <nc r="E24"/>
  </rcc>
  <rcc rId="38973" sId="4">
    <oc r="E25">
      <v>35535</v>
    </oc>
    <nc r="E25"/>
  </rcc>
  <rcc rId="38974" sId="4">
    <oc r="E26">
      <v>17855</v>
    </oc>
    <nc r="E26"/>
  </rcc>
  <rcc rId="38975" sId="4">
    <oc r="E27">
      <v>15745</v>
    </oc>
    <nc r="E27"/>
  </rcc>
  <rcc rId="38976" sId="4">
    <oc r="E28">
      <v>58755</v>
    </oc>
    <nc r="E28"/>
  </rcc>
  <rcc rId="38977" sId="4">
    <oc r="E29">
      <v>35195</v>
    </oc>
    <nc r="E29"/>
  </rcc>
  <rcc rId="38978" sId="4">
    <oc r="E30">
      <v>160</v>
    </oc>
    <nc r="E30"/>
  </rcc>
  <rcc rId="38979" sId="4">
    <oc r="E31">
      <v>22665</v>
    </oc>
    <nc r="E31"/>
  </rcc>
  <rcc rId="38980" sId="4">
    <oc r="E32">
      <v>31140</v>
    </oc>
    <nc r="E32"/>
  </rcc>
  <rcc rId="38981" sId="4">
    <oc r="E33">
      <v>38995</v>
    </oc>
    <nc r="E33"/>
  </rcc>
  <rcc rId="38982" sId="4">
    <oc r="E34">
      <v>20470</v>
    </oc>
    <nc r="E34"/>
  </rcc>
  <rcc rId="38983" sId="4">
    <oc r="E36">
      <v>50420</v>
    </oc>
    <nc r="E36"/>
  </rcc>
  <rcc rId="38984" sId="4">
    <oc r="E37">
      <v>39795</v>
    </oc>
    <nc r="E37"/>
  </rcc>
  <rcc rId="38985" sId="4">
    <oc r="E38">
      <v>13140</v>
    </oc>
    <nc r="E38"/>
  </rcc>
  <rcc rId="38986" sId="4">
    <oc r="E39">
      <v>42860</v>
    </oc>
    <nc r="E39"/>
  </rcc>
  <rcc rId="38987" sId="4">
    <oc r="E40">
      <v>38435</v>
    </oc>
    <nc r="E40"/>
  </rcc>
  <rcc rId="38988" sId="4">
    <oc r="E41">
      <v>5390</v>
    </oc>
    <nc r="E41"/>
  </rcc>
  <rcc rId="38989" sId="4">
    <oc r="E42">
      <v>103275</v>
    </oc>
    <nc r="E42"/>
  </rcc>
  <rcc rId="38990" sId="4">
    <oc r="E43">
      <v>10870</v>
    </oc>
    <nc r="E43"/>
  </rcc>
  <rcc rId="38991" sId="4">
    <oc r="E44">
      <v>2935</v>
    </oc>
    <nc r="E44"/>
  </rcc>
  <rcc rId="38992" sId="4">
    <oc r="E45">
      <v>88830</v>
    </oc>
    <nc r="E45"/>
  </rcc>
  <rcc rId="38993" sId="4">
    <oc r="E46">
      <v>9530</v>
    </oc>
    <nc r="E46"/>
  </rcc>
  <rcc rId="38994" sId="4">
    <oc r="E47">
      <v>11960</v>
    </oc>
    <nc r="E47"/>
  </rcc>
  <rcc rId="38995" sId="4">
    <oc r="E48">
      <v>54790</v>
    </oc>
    <nc r="E48"/>
  </rcc>
  <rcc rId="38996" sId="4">
    <oc r="E49">
      <v>15265</v>
    </oc>
    <nc r="E49"/>
  </rcc>
  <rcc rId="38997" sId="4">
    <oc r="E50">
      <v>32965</v>
    </oc>
    <nc r="E50"/>
  </rcc>
  <rcc rId="38998" sId="4">
    <oc r="E51">
      <v>16715</v>
    </oc>
    <nc r="E51"/>
  </rcc>
  <rcc rId="38999" sId="4">
    <oc r="E52">
      <v>10205</v>
    </oc>
    <nc r="E52"/>
  </rcc>
  <rcc rId="39000" sId="4">
    <oc r="E53">
      <v>20405</v>
    </oc>
    <nc r="E53"/>
  </rcc>
  <rcc rId="39001" sId="4">
    <oc r="E54">
      <v>6270</v>
    </oc>
    <nc r="E54"/>
  </rcc>
  <rcc rId="39002" sId="4">
    <oc r="E55">
      <v>55795</v>
    </oc>
    <nc r="E55"/>
  </rcc>
  <rcc rId="39003" sId="4">
    <oc r="E56">
      <v>54460</v>
    </oc>
    <nc r="E56"/>
  </rcc>
  <rcc rId="39004" sId="4">
    <oc r="E57">
      <v>6240</v>
    </oc>
    <nc r="E57"/>
  </rcc>
  <rcc rId="39005" sId="4">
    <oc r="E58">
      <v>30010</v>
    </oc>
    <nc r="E58"/>
  </rcc>
  <rcc rId="39006" sId="4">
    <oc r="E59">
      <v>13815</v>
    </oc>
    <nc r="E59"/>
  </rcc>
  <rcc rId="39007" sId="5">
    <oc r="E2" t="inlineStr">
      <is>
        <t>Декабрь</t>
      </is>
    </oc>
    <nc r="E2" t="inlineStr">
      <is>
        <t>Январь</t>
      </is>
    </nc>
  </rcc>
  <rcc rId="39008" sId="5">
    <oc r="D6">
      <v>14800</v>
    </oc>
    <nc r="D6">
      <v>15000</v>
    </nc>
  </rcc>
  <rcc rId="39009" sId="5">
    <oc r="D7">
      <v>5880</v>
    </oc>
    <nc r="D7">
      <v>5925</v>
    </nc>
  </rcc>
  <rcc rId="39010" sId="5">
    <oc r="D8">
      <v>18410</v>
    </oc>
    <nc r="D8">
      <v>18960</v>
    </nc>
  </rcc>
  <rcc rId="39011" sId="5">
    <oc r="D9">
      <v>12150</v>
    </oc>
    <nc r="D9">
      <v>12480</v>
    </nc>
  </rcc>
  <rcc rId="39012" sId="5">
    <oc r="D10">
      <v>21695</v>
    </oc>
    <nc r="D10">
      <v>22070</v>
    </nc>
  </rcc>
  <rcc rId="39013" sId="5">
    <oc r="D11">
      <v>45810</v>
    </oc>
    <nc r="D11">
      <v>45875</v>
    </nc>
  </rcc>
  <rcc rId="39014" sId="5">
    <oc r="D12">
      <v>21980</v>
    </oc>
    <nc r="D12">
      <v>22330</v>
    </nc>
  </rcc>
  <rcc rId="39015" sId="5">
    <oc r="D13">
      <v>14370</v>
    </oc>
    <nc r="D13">
      <v>14480</v>
    </nc>
  </rcc>
  <rcc rId="39016" sId="5">
    <oc r="D14">
      <v>30</v>
    </oc>
    <nc r="D14">
      <v>160</v>
    </nc>
  </rcc>
  <rcc rId="39017" sId="5">
    <oc r="D15">
      <v>20275</v>
    </oc>
    <nc r="D15">
      <v>20290</v>
    </nc>
  </rcc>
  <rcc rId="39018" sId="5">
    <oc r="D16">
      <v>7665</v>
    </oc>
    <nc r="D16">
      <v>7810</v>
    </nc>
  </rcc>
  <rcc rId="39019" sId="5">
    <oc r="D17">
      <v>33425</v>
    </oc>
    <nc r="D17">
      <v>33600</v>
    </nc>
  </rcc>
  <rcc rId="39020" sId="5">
    <oc r="D18">
      <v>19580</v>
    </oc>
    <nc r="D18">
      <v>19810</v>
    </nc>
  </rcc>
  <rcc rId="39021" sId="5">
    <oc r="D19">
      <v>14740</v>
    </oc>
    <nc r="D19">
      <v>15030</v>
    </nc>
  </rcc>
  <rcc rId="39022" sId="5">
    <oc r="D20">
      <v>55680</v>
    </oc>
    <nc r="D20">
      <v>56595</v>
    </nc>
  </rcc>
  <rcc rId="39023" sId="5">
    <oc r="D21">
      <v>71280</v>
    </oc>
    <nc r="D21">
      <v>71465</v>
    </nc>
  </rcc>
  <rcc rId="39024" sId="5">
    <oc r="D22">
      <v>55565</v>
    </oc>
    <nc r="D22">
      <v>55830</v>
    </nc>
  </rcc>
  <rcc rId="39025" sId="5">
    <oc r="D23">
      <v>12330</v>
    </oc>
    <nc r="D23">
      <v>12550</v>
    </nc>
  </rcc>
  <rcc rId="39026" sId="5">
    <oc r="D24">
      <v>8715</v>
    </oc>
    <nc r="D24">
      <v>8850</v>
    </nc>
  </rcc>
  <rcc rId="39027" sId="5">
    <oc r="D26">
      <v>9515</v>
    </oc>
    <nc r="D26">
      <v>9595</v>
    </nc>
  </rcc>
  <rcc rId="39028" sId="5">
    <oc r="D27">
      <v>5420</v>
    </oc>
    <nc r="D27">
      <v>5700</v>
    </nc>
  </rcc>
  <rcc rId="39029" sId="5">
    <oc r="D28">
      <v>7340</v>
    </oc>
    <nc r="D28">
      <v>7500</v>
    </nc>
  </rcc>
  <rcc rId="39030" sId="5">
    <oc r="D29">
      <v>24285</v>
    </oc>
    <nc r="D29">
      <v>24825</v>
    </nc>
  </rcc>
  <rcc rId="39031" sId="5">
    <oc r="D30">
      <v>63200</v>
    </oc>
    <nc r="D30">
      <v>63675</v>
    </nc>
  </rcc>
  <rcc rId="39032" sId="5">
    <oc r="D31">
      <v>21105</v>
    </oc>
    <nc r="D31">
      <v>21430</v>
    </nc>
  </rcc>
  <rcc rId="39033" sId="5">
    <oc r="D32">
      <v>19680</v>
    </oc>
    <nc r="D32">
      <v>19805</v>
    </nc>
  </rcc>
  <rcc rId="39034" sId="5">
    <oc r="D33">
      <v>56015</v>
    </oc>
    <nc r="D33">
      <v>56145</v>
    </nc>
  </rcc>
  <rcc rId="39035" sId="5">
    <oc r="D34">
      <v>14390</v>
    </oc>
    <nc r="D34">
      <v>14515</v>
    </nc>
  </rcc>
  <rcc rId="39036" sId="5">
    <oc r="D35">
      <v>11215</v>
    </oc>
    <nc r="D35">
      <v>11295</v>
    </nc>
  </rcc>
  <rcc rId="39037" sId="5">
    <oc r="D36">
      <v>71060</v>
    </oc>
    <nc r="D36">
      <v>71460</v>
    </nc>
  </rcc>
  <rcc rId="39038" sId="5">
    <oc r="D37">
      <v>28355</v>
    </oc>
    <nc r="D37">
      <v>28610</v>
    </nc>
  </rcc>
  <rcc rId="39039" sId="5">
    <oc r="D38">
      <v>93850</v>
    </oc>
    <nc r="D38">
      <v>94250</v>
    </nc>
  </rcc>
  <rcc rId="39040" sId="5">
    <oc r="D39">
      <v>13175</v>
    </oc>
    <nc r="D39">
      <v>13380</v>
    </nc>
  </rcc>
  <rcc rId="39041" sId="5">
    <oc r="D40">
      <v>65835</v>
    </oc>
    <nc r="D40">
      <v>66080</v>
    </nc>
  </rcc>
  <rcc rId="39042" sId="5">
    <oc r="D41">
      <v>20200</v>
    </oc>
    <nc r="D41">
      <v>20365</v>
    </nc>
  </rcc>
  <rcc rId="39043" sId="5">
    <oc r="D42">
      <v>109505</v>
    </oc>
    <nc r="D42">
      <v>109675</v>
    </nc>
  </rcc>
  <rcc rId="39044" sId="5">
    <oc r="D43">
      <v>15120</v>
    </oc>
    <nc r="D43">
      <v>15310</v>
    </nc>
  </rcc>
  <rcc rId="39045" sId="5">
    <oc r="D44">
      <v>23710</v>
    </oc>
    <nc r="D44">
      <v>23725</v>
    </nc>
  </rcc>
  <rcc rId="39046" sId="5">
    <oc r="D45">
      <v>21090</v>
    </oc>
    <nc r="D45">
      <v>21300</v>
    </nc>
  </rcc>
  <rcc rId="39047" sId="5">
    <oc r="D46">
      <v>950</v>
    </oc>
    <nc r="D46">
      <v>1050</v>
    </nc>
  </rcc>
  <rcc rId="39048" sId="5">
    <oc r="D47">
      <v>12925</v>
    </oc>
    <nc r="D47">
      <v>13235</v>
    </nc>
  </rcc>
  <rcc rId="39049" sId="5">
    <oc r="D48">
      <v>26015</v>
    </oc>
    <nc r="D48">
      <v>26400</v>
    </nc>
  </rcc>
  <rcc rId="39050" sId="5">
    <oc r="D49">
      <v>35740</v>
    </oc>
    <nc r="D49">
      <v>35935</v>
    </nc>
  </rcc>
  <rcc rId="39051" sId="5">
    <oc r="D50">
      <v>20140</v>
    </oc>
    <nc r="D50">
      <v>20950</v>
    </nc>
  </rcc>
  <rcc rId="39052" sId="5">
    <oc r="D51">
      <v>3465</v>
    </oc>
    <nc r="D51">
      <v>3730</v>
    </nc>
  </rcc>
  <rcc rId="39053" sId="5">
    <oc r="D52">
      <v>23485</v>
    </oc>
    <nc r="D52">
      <v>23670</v>
    </nc>
  </rcc>
  <rcc rId="39054" sId="5">
    <oc r="D53">
      <v>37080</v>
    </oc>
    <nc r="D53">
      <v>37135</v>
    </nc>
  </rcc>
  <rcc rId="39055" sId="5">
    <oc r="D54">
      <v>44050</v>
    </oc>
    <nc r="D54">
      <v>44470</v>
    </nc>
  </rcc>
  <rcc rId="39056" sId="5">
    <oc r="D55">
      <v>9695</v>
    </oc>
    <nc r="D55">
      <v>10045</v>
    </nc>
  </rcc>
  <rcc rId="39057" sId="5">
    <oc r="D56">
      <v>268485</v>
    </oc>
    <nc r="D56">
      <v>269590</v>
    </nc>
  </rcc>
  <rcc rId="39058" sId="5">
    <oc r="D57">
      <v>33285</v>
    </oc>
    <nc r="D57">
      <v>33585</v>
    </nc>
  </rcc>
  <rcc rId="39059" sId="5">
    <oc r="D58">
      <v>10575</v>
    </oc>
    <nc r="D58">
      <v>11345</v>
    </nc>
  </rcc>
  <rcc rId="39060" sId="5">
    <oc r="D61">
      <v>4315</v>
    </oc>
    <nc r="D61">
      <v>4415</v>
    </nc>
  </rcc>
  <rcc rId="39061" sId="5">
    <oc r="D62">
      <v>9390</v>
    </oc>
    <nc r="D62">
      <v>9525</v>
    </nc>
  </rcc>
  <rcc rId="39062" sId="5">
    <oc r="D63">
      <v>2315</v>
    </oc>
    <nc r="D63">
      <v>2455</v>
    </nc>
  </rcc>
  <rcc rId="39063" sId="5">
    <oc r="D64">
      <v>20735</v>
    </oc>
    <nc r="D64">
      <v>20920</v>
    </nc>
  </rcc>
  <rcc rId="39064" sId="5">
    <oc r="D65">
      <v>7540</v>
    </oc>
    <nc r="D65">
      <v>7630</v>
    </nc>
  </rcc>
  <rcc rId="39065" sId="5">
    <oc r="D66">
      <v>24485</v>
    </oc>
    <nc r="D66">
      <v>24680</v>
    </nc>
  </rcc>
  <rcc rId="39066" sId="5">
    <oc r="D67">
      <v>33215</v>
    </oc>
    <nc r="D67">
      <v>34300</v>
    </nc>
  </rcc>
  <rcc rId="39067" sId="5">
    <oc r="D68">
      <v>6230</v>
    </oc>
    <nc r="D68">
      <v>6475</v>
    </nc>
  </rcc>
  <rcc rId="39068" sId="5">
    <oc r="D69">
      <v>135</v>
    </oc>
    <nc r="D69">
      <v>740</v>
    </nc>
  </rcc>
  <rcc rId="39069" sId="5">
    <oc r="D70">
      <v>20825</v>
    </oc>
    <nc r="D70">
      <v>20855</v>
    </nc>
  </rcc>
  <rcc rId="39070" sId="5">
    <oc r="D71">
      <v>37215</v>
    </oc>
    <nc r="D71">
      <v>37375</v>
    </nc>
  </rcc>
  <rcc rId="39071" sId="5">
    <oc r="D72">
      <v>34230</v>
    </oc>
    <nc r="D72">
      <v>34420</v>
    </nc>
  </rcc>
  <rcc rId="39072" sId="5">
    <oc r="D73">
      <v>4065</v>
    </oc>
    <nc r="D73">
      <v>4175</v>
    </nc>
  </rcc>
  <rcc rId="39073" sId="5">
    <oc r="D74">
      <v>8420</v>
    </oc>
    <nc r="D74">
      <v>9010</v>
    </nc>
  </rcc>
  <rcc rId="39074" sId="5">
    <oc r="D76">
      <v>62065</v>
    </oc>
    <nc r="D76">
      <v>62680</v>
    </nc>
  </rcc>
  <rcc rId="39075" sId="5">
    <oc r="D77">
      <v>12885</v>
    </oc>
    <nc r="D77">
      <v>13280</v>
    </nc>
  </rcc>
  <rcc rId="39076" sId="5">
    <oc r="D78">
      <v>12635</v>
    </oc>
    <nc r="D78">
      <v>12720</v>
    </nc>
  </rcc>
  <rcc rId="39077" sId="5">
    <oc r="D79">
      <v>10180</v>
    </oc>
    <nc r="D79">
      <v>10540</v>
    </nc>
  </rcc>
  <rcc rId="39078" sId="5">
    <oc r="D80">
      <v>8725</v>
    </oc>
    <nc r="D80">
      <v>8930</v>
    </nc>
  </rcc>
  <rcc rId="39079" sId="5">
    <oc r="D81">
      <v>11095</v>
    </oc>
    <nc r="D81">
      <v>11175</v>
    </nc>
  </rcc>
  <rcc rId="39080" sId="5">
    <oc r="D82">
      <v>2470</v>
    </oc>
    <nc r="D82">
      <v>2515</v>
    </nc>
  </rcc>
  <rcc rId="39081" sId="5">
    <oc r="D83">
      <v>16120</v>
    </oc>
    <nc r="D83">
      <v>16150</v>
    </nc>
  </rcc>
  <rcc rId="39082" sId="5">
    <oc r="D85">
      <v>26075</v>
    </oc>
    <nc r="D85">
      <v>26165</v>
    </nc>
  </rcc>
  <rcc rId="39083" sId="5">
    <oc r="D86">
      <v>27630</v>
    </oc>
    <nc r="D86">
      <v>27680</v>
    </nc>
  </rcc>
  <rcc rId="39084" sId="5">
    <oc r="D87">
      <v>9095</v>
    </oc>
    <nc r="D87">
      <v>9145</v>
    </nc>
  </rcc>
  <rcc rId="39085" sId="5">
    <oc r="D88">
      <v>3150</v>
    </oc>
    <nc r="D88">
      <v>3160</v>
    </nc>
  </rcc>
  <rcc rId="39086" sId="5">
    <oc r="D89">
      <v>43535</v>
    </oc>
    <nc r="D89">
      <v>44700</v>
    </nc>
  </rcc>
  <rcc rId="39087" sId="5">
    <oc r="D90">
      <v>27740</v>
    </oc>
    <nc r="D90">
      <v>27790</v>
    </nc>
  </rcc>
  <rcc rId="39088" sId="5">
    <oc r="D91">
      <v>70180</v>
    </oc>
    <nc r="D91">
      <v>70845</v>
    </nc>
  </rcc>
  <rcc rId="39089" sId="5">
    <oc r="D92">
      <v>41740</v>
    </oc>
    <nc r="D92">
      <v>42190</v>
    </nc>
  </rcc>
  <rcc rId="39090" sId="5">
    <oc r="D93">
      <v>130</v>
    </oc>
    <nc r="D93">
      <v>315</v>
    </nc>
  </rcc>
  <rcc rId="39091" sId="5">
    <oc r="D94">
      <v>3235</v>
    </oc>
    <nc r="D94">
      <v>3520</v>
    </nc>
  </rcc>
  <rcc rId="39092" sId="5">
    <oc r="D95">
      <v>22270</v>
    </oc>
    <nc r="D95">
      <v>22700</v>
    </nc>
  </rcc>
  <rcc rId="39093" sId="5">
    <oc r="D96">
      <v>9620</v>
    </oc>
    <nc r="D96">
      <v>9760</v>
    </nc>
  </rcc>
  <rcc rId="39094" sId="5">
    <oc r="D97">
      <v>35740</v>
    </oc>
    <nc r="D97">
      <v>35960</v>
    </nc>
  </rcc>
  <rcc rId="39095" sId="5">
    <oc r="D98">
      <v>9025</v>
    </oc>
    <nc r="D98">
      <v>9085</v>
    </nc>
  </rcc>
  <rcc rId="39096" sId="5">
    <oc r="D99">
      <v>48570</v>
    </oc>
    <nc r="D99">
      <v>49370</v>
    </nc>
  </rcc>
  <rcc rId="39097" sId="5">
    <oc r="D100">
      <v>32055</v>
    </oc>
    <nc r="D100">
      <v>32250</v>
    </nc>
  </rcc>
  <rcc rId="39098" sId="5">
    <oc r="D101">
      <v>34305</v>
    </oc>
    <nc r="D101">
      <v>34850</v>
    </nc>
  </rcc>
  <rcc rId="39099" sId="5">
    <oc r="D102">
      <v>19060</v>
    </oc>
    <nc r="D102">
      <v>19365</v>
    </nc>
  </rcc>
  <rcc rId="39100" sId="5">
    <oc r="D103">
      <v>15750</v>
    </oc>
    <nc r="D103">
      <v>15920</v>
    </nc>
  </rcc>
  <rcc rId="39101" sId="5">
    <oc r="D104">
      <v>24540</v>
    </oc>
    <nc r="D104">
      <v>24630</v>
    </nc>
  </rcc>
  <rcc rId="39102" sId="5">
    <oc r="D105">
      <v>5080</v>
    </oc>
    <nc r="D105">
      <v>5260</v>
    </nc>
  </rcc>
  <rcc rId="39103" sId="5">
    <oc r="D106">
      <v>10215</v>
    </oc>
    <nc r="D106">
      <v>10405</v>
    </nc>
  </rcc>
  <rcc rId="39104" sId="5">
    <oc r="D108">
      <v>99535</v>
    </oc>
    <nc r="D108">
      <v>99830</v>
    </nc>
  </rcc>
  <rcc rId="39105" sId="5">
    <oc r="D109">
      <v>35370</v>
    </oc>
    <nc r="D109">
      <v>35400</v>
    </nc>
  </rcc>
  <rcc rId="39106" sId="5">
    <oc r="D110">
      <v>17115</v>
    </oc>
    <nc r="D110">
      <v>17625</v>
    </nc>
  </rcc>
  <rcc rId="39107" sId="5">
    <oc r="D111">
      <v>30450</v>
    </oc>
    <nc r="D111">
      <v>31110</v>
    </nc>
  </rcc>
  <rcc rId="39108" sId="5">
    <oc r="D112">
      <v>6460</v>
    </oc>
    <nc r="D112">
      <v>6490</v>
    </nc>
  </rcc>
  <rcc rId="39109" sId="5">
    <oc r="D113">
      <v>20020</v>
    </oc>
    <nc r="D113">
      <v>20045</v>
    </nc>
  </rcc>
  <rcc rId="39110" sId="5">
    <oc r="D114">
      <v>13280</v>
    </oc>
    <nc r="D114">
      <v>13445</v>
    </nc>
  </rcc>
  <rcc rId="39111" sId="5">
    <oc r="D115">
      <v>48675</v>
    </oc>
    <nc r="D115">
      <v>48880</v>
    </nc>
  </rcc>
  <rcc rId="39112" sId="5">
    <oc r="D116">
      <v>37765</v>
    </oc>
    <nc r="D116">
      <v>38130</v>
    </nc>
  </rcc>
  <rcc rId="39113" sId="5">
    <oc r="D117">
      <v>98185</v>
    </oc>
    <nc r="D117">
      <v>98495</v>
    </nc>
  </rcc>
  <rcc rId="39114" sId="5">
    <oc r="D118">
      <v>43310</v>
    </oc>
    <nc r="D118">
      <v>44150</v>
    </nc>
  </rcc>
  <rcc rId="39115" sId="5">
    <oc r="D119">
      <v>3410</v>
    </oc>
    <nc r="D119">
      <v>3760</v>
    </nc>
  </rcc>
  <rcc rId="39116" sId="5">
    <oc r="D120">
      <v>88570</v>
    </oc>
    <nc r="D120">
      <v>88845</v>
    </nc>
  </rcc>
  <rcc rId="39117" sId="5">
    <oc r="D122">
      <v>16360</v>
    </oc>
    <nc r="D122">
      <v>16445</v>
    </nc>
  </rcc>
  <rcc rId="39118" sId="5">
    <oc r="D123">
      <v>5655</v>
    </oc>
    <nc r="D123">
      <v>5730</v>
    </nc>
  </rcc>
  <rcc rId="39119" sId="5">
    <oc r="D124">
      <v>9385</v>
    </oc>
    <nc r="D124">
      <v>9525</v>
    </nc>
  </rcc>
  <rcc rId="39120" sId="5">
    <oc r="D125">
      <v>11080</v>
    </oc>
    <nc r="D125">
      <v>11255</v>
    </nc>
  </rcc>
  <rcc rId="39121" sId="5">
    <oc r="D126">
      <v>33130</v>
    </oc>
    <nc r="D126">
      <v>33375</v>
    </nc>
  </rcc>
  <rcc rId="39122" sId="5">
    <oc r="D127">
      <v>65210</v>
    </oc>
    <nc r="D127">
      <v>66025</v>
    </nc>
  </rcc>
  <rcc rId="39123" sId="5">
    <oc r="D128">
      <v>12345</v>
    </oc>
    <nc r="D128">
      <v>12700</v>
    </nc>
  </rcc>
  <rcc rId="39124" sId="5">
    <oc r="D129">
      <v>16835</v>
    </oc>
    <nc r="D129">
      <v>16980</v>
    </nc>
  </rcc>
  <rcc rId="39125" sId="5">
    <oc r="D131">
      <v>8920</v>
    </oc>
    <nc r="D131">
      <v>8965</v>
    </nc>
  </rcc>
  <rcc rId="39126" sId="5">
    <oc r="D132">
      <v>10255</v>
    </oc>
    <nc r="D132">
      <v>10330</v>
    </nc>
  </rcc>
  <rcc rId="39127" sId="5">
    <oc r="D133">
      <v>19800</v>
    </oc>
    <nc r="D133">
      <v>19930</v>
    </nc>
  </rcc>
  <rcc rId="39128" sId="5">
    <oc r="D134">
      <v>19635</v>
    </oc>
    <nc r="D134">
      <v>19850</v>
    </nc>
  </rcc>
  <rcc rId="39129" sId="5">
    <oc r="D135">
      <v>32120</v>
    </oc>
    <nc r="D135">
      <v>32890</v>
    </nc>
  </rcc>
  <rcc rId="39130" sId="5">
    <oc r="D136">
      <v>60645</v>
    </oc>
    <nc r="D136">
      <v>60885</v>
    </nc>
  </rcc>
  <rcc rId="39131" sId="5">
    <oc r="D137">
      <v>30545</v>
    </oc>
    <nc r="D137">
      <v>30730</v>
    </nc>
  </rcc>
  <rcc rId="39132" sId="5">
    <oc r="D138">
      <v>30655</v>
    </oc>
    <nc r="D138">
      <v>30960</v>
    </nc>
  </rcc>
  <rcc rId="39133" sId="5">
    <oc r="D139">
      <v>41755</v>
    </oc>
    <nc r="D139">
      <v>41945</v>
    </nc>
  </rcc>
  <rcc rId="39134" sId="5">
    <oc r="D140">
      <v>20240</v>
    </oc>
    <nc r="D140">
      <v>20385</v>
    </nc>
  </rcc>
  <rcc rId="39135" sId="5">
    <oc r="D141">
      <v>9825</v>
    </oc>
    <nc r="D141">
      <v>9835</v>
    </nc>
  </rcc>
  <rcc rId="39136" sId="5">
    <oc r="D142">
      <v>29175</v>
    </oc>
    <nc r="D142">
      <v>29515</v>
    </nc>
  </rcc>
  <rcc rId="39137" sId="5">
    <oc r="D143">
      <v>42500</v>
    </oc>
    <nc r="D143">
      <v>42660</v>
    </nc>
  </rcc>
  <rcc rId="39138" sId="5">
    <oc r="D144">
      <v>60415</v>
    </oc>
    <nc r="D144">
      <v>61020</v>
    </nc>
  </rcc>
  <rcc rId="39139" sId="5">
    <oc r="D145">
      <v>11995</v>
    </oc>
    <nc r="D145">
      <v>12190</v>
    </nc>
  </rcc>
  <rcc rId="39140" sId="5">
    <oc r="D146">
      <v>14055</v>
    </oc>
    <nc r="D146">
      <v>14320</v>
    </nc>
  </rcc>
  <rcc rId="39141" sId="5">
    <oc r="D147">
      <v>32130</v>
    </oc>
    <nc r="D147">
      <v>32450</v>
    </nc>
  </rcc>
  <rcc rId="39142" sId="5">
    <oc r="D148">
      <v>14760</v>
    </oc>
    <nc r="D148">
      <v>15250</v>
    </nc>
  </rcc>
  <rcc rId="39143" sId="5">
    <oc r="D149">
      <v>41070</v>
    </oc>
    <nc r="D149">
      <v>41155</v>
    </nc>
  </rcc>
  <rcc rId="39144" sId="5">
    <oc r="D150">
      <v>39710</v>
    </oc>
    <nc r="D150">
      <v>39730</v>
    </nc>
  </rcc>
  <rcc rId="39145" sId="5">
    <oc r="D151">
      <v>46780</v>
    </oc>
    <nc r="D151">
      <v>47345</v>
    </nc>
  </rcc>
  <rcc rId="39146" sId="5">
    <oc r="D152">
      <v>24460</v>
    </oc>
    <nc r="D152">
      <v>24500</v>
    </nc>
  </rcc>
  <rcc rId="39147" sId="5">
    <oc r="D154">
      <v>29845</v>
    </oc>
    <nc r="D154">
      <v>30030</v>
    </nc>
  </rcc>
  <rcc rId="39148" sId="5">
    <oc r="D155">
      <v>80655</v>
    </oc>
    <nc r="D155">
      <v>81490</v>
    </nc>
  </rcc>
  <rcc rId="39149" sId="5">
    <oc r="D156">
      <v>26795</v>
    </oc>
    <nc r="D156">
      <v>27080</v>
    </nc>
  </rcc>
  <rcc rId="39150" sId="5">
    <oc r="D157">
      <v>38350</v>
    </oc>
    <nc r="D157">
      <v>38590</v>
    </nc>
  </rcc>
  <rcc rId="39151" sId="5">
    <oc r="D158">
      <v>6355</v>
    </oc>
    <nc r="D158">
      <v>6575</v>
    </nc>
  </rcc>
  <rcc rId="39152" sId="5">
    <oc r="D159">
      <v>8455</v>
    </oc>
    <nc r="D159">
      <v>8535</v>
    </nc>
  </rcc>
  <rcc rId="39153" sId="5">
    <oc r="D160">
      <v>16800</v>
    </oc>
    <nc r="D160">
      <v>17235</v>
    </nc>
  </rcc>
  <rcc rId="39154" sId="5">
    <oc r="D161">
      <v>92670</v>
    </oc>
    <nc r="D161">
      <v>92850</v>
    </nc>
  </rcc>
  <rcc rId="39155" sId="5">
    <oc r="D162">
      <v>76815</v>
    </oc>
    <nc r="D162">
      <v>77430</v>
    </nc>
  </rcc>
  <rcc rId="39156" sId="5">
    <oc r="D163">
      <v>22220</v>
    </oc>
    <nc r="D163">
      <v>22485</v>
    </nc>
  </rcc>
  <rcc rId="39157" sId="5">
    <oc r="D164">
      <v>46720</v>
    </oc>
    <nc r="D164">
      <v>46810</v>
    </nc>
  </rcc>
  <rcc rId="39158" sId="5">
    <oc r="D165">
      <v>140</v>
    </oc>
    <nc r="D165">
      <v>615</v>
    </nc>
  </rcc>
  <rcc rId="39159" sId="5">
    <oc r="D166">
      <v>24410</v>
    </oc>
    <nc r="D166">
      <v>24650</v>
    </nc>
  </rcc>
  <rcc rId="39160" sId="5">
    <oc r="D167">
      <v>2000</v>
    </oc>
    <nc r="D167">
      <v>2130</v>
    </nc>
  </rcc>
  <rcc rId="39161" sId="5">
    <oc r="D168">
      <v>14120</v>
    </oc>
    <nc r="D168">
      <v>14210</v>
    </nc>
  </rcc>
  <rcc rId="39162" sId="5">
    <oc r="D169">
      <v>13700</v>
    </oc>
    <nc r="D169">
      <v>13820</v>
    </nc>
  </rcc>
  <rcc rId="39163" sId="5">
    <oc r="D170">
      <v>11970</v>
    </oc>
    <nc r="D170">
      <v>12120</v>
    </nc>
  </rcc>
  <rcc rId="39164" sId="5">
    <oc r="D171">
      <v>72650</v>
    </oc>
    <nc r="D171">
      <v>73000</v>
    </nc>
  </rcc>
  <rcc rId="39165" sId="5">
    <oc r="D172">
      <v>41480</v>
    </oc>
    <nc r="D172">
      <v>41665</v>
    </nc>
  </rcc>
  <rcc rId="39166" sId="5">
    <oc r="D173">
      <v>21065</v>
    </oc>
    <nc r="D173">
      <v>21300</v>
    </nc>
  </rcc>
  <rcc rId="39167" sId="5">
    <oc r="D174">
      <v>11210</v>
    </oc>
    <nc r="D174">
      <v>11360</v>
    </nc>
  </rcc>
  <rcc rId="39168" sId="5">
    <oc r="D175">
      <v>55350</v>
    </oc>
    <nc r="D175">
      <v>55850</v>
    </nc>
  </rcc>
  <rcc rId="39169" sId="5">
    <oc r="D176">
      <v>45950</v>
    </oc>
    <nc r="D176">
      <v>46085</v>
    </nc>
  </rcc>
  <rcc rId="39170" sId="5">
    <oc r="D177">
      <v>36040</v>
    </oc>
    <nc r="D177">
      <v>36600</v>
    </nc>
  </rcc>
  <rcc rId="39171" sId="5">
    <oc r="D178">
      <v>100</v>
    </oc>
    <nc r="D178">
      <v>320</v>
    </nc>
  </rcc>
  <rcc rId="39172" sId="5">
    <oc r="D179">
      <v>51430</v>
    </oc>
    <nc r="D179">
      <v>51690</v>
    </nc>
  </rcc>
  <rcc rId="39173" sId="5">
    <oc r="D180">
      <v>40220</v>
    </oc>
    <nc r="D180">
      <v>40550</v>
    </nc>
  </rcc>
  <rcc rId="39174" sId="5">
    <oc r="D181">
      <v>11385</v>
    </oc>
    <nc r="D181">
      <v>11575</v>
    </nc>
  </rcc>
  <rcc rId="39175" sId="5">
    <oc r="D182">
      <v>10065</v>
    </oc>
    <nc r="D182">
      <v>10220</v>
    </nc>
  </rcc>
  <rcc rId="39176" sId="5">
    <oc r="D183">
      <v>32655</v>
    </oc>
    <nc r="D183">
      <v>32825</v>
    </nc>
  </rcc>
  <rcc rId="39177" sId="5">
    <oc r="D184">
      <v>25030</v>
    </oc>
    <nc r="D184">
      <v>25465</v>
    </nc>
  </rcc>
  <rcc rId="39178" sId="5">
    <oc r="D185">
      <v>11755</v>
    </oc>
    <nc r="D185">
      <v>11935</v>
    </nc>
  </rcc>
  <rcc rId="39179" sId="5">
    <oc r="D186">
      <v>20555</v>
    </oc>
    <nc r="D186">
      <v>20830</v>
    </nc>
  </rcc>
  <rcc rId="39180" sId="5">
    <oc r="D187">
      <v>40985</v>
    </oc>
    <nc r="D187">
      <v>41040</v>
    </nc>
  </rcc>
  <rcc rId="39181" sId="5">
    <oc r="D188">
      <v>14400</v>
    </oc>
    <nc r="D188">
      <v>14600</v>
    </nc>
  </rcc>
  <rcc rId="39182" sId="5">
    <oc r="D189">
      <v>126265</v>
    </oc>
    <nc r="D189">
      <v>127025</v>
    </nc>
  </rcc>
  <rcc rId="39183" sId="5">
    <oc r="D190">
      <v>9240</v>
    </oc>
    <nc r="D190">
      <v>9520</v>
    </nc>
  </rcc>
  <rcc rId="39184" sId="5">
    <oc r="D191">
      <v>28575</v>
    </oc>
    <nc r="D191">
      <v>28935</v>
    </nc>
  </rcc>
  <rcc rId="39185" sId="5">
    <oc r="D192">
      <v>35815</v>
    </oc>
    <nc r="D192">
      <v>36465</v>
    </nc>
  </rcc>
  <rcc rId="39186" sId="5">
    <oc r="D193">
      <v>28640</v>
    </oc>
    <nc r="D193">
      <v>28755</v>
    </nc>
  </rcc>
  <rcc rId="39187" sId="5">
    <oc r="D195">
      <v>10835</v>
    </oc>
    <nc r="D195">
      <v>11115</v>
    </nc>
  </rcc>
  <rcc rId="39188" sId="5">
    <oc r="D196">
      <v>25965</v>
    </oc>
    <nc r="D196">
      <v>27180</v>
    </nc>
  </rcc>
  <rcc rId="39189" sId="5">
    <oc r="D197">
      <v>10335</v>
    </oc>
    <nc r="D197">
      <v>10480</v>
    </nc>
  </rcc>
  <rcc rId="39190" sId="5">
    <oc r="D198">
      <v>18980</v>
    </oc>
    <nc r="D198">
      <v>19115</v>
    </nc>
  </rcc>
  <rcc rId="39191" sId="5">
    <oc r="D199">
      <v>16595</v>
    </oc>
    <nc r="D199">
      <v>16640</v>
    </nc>
  </rcc>
  <rcc rId="39192" sId="5">
    <oc r="D201">
      <v>17255</v>
    </oc>
    <nc r="D201">
      <v>17450</v>
    </nc>
  </rcc>
  <rcc rId="39193" sId="5">
    <oc r="E6">
      <v>15000</v>
    </oc>
    <nc r="E6"/>
  </rcc>
  <rcc rId="39194" sId="5">
    <oc r="E7">
      <v>5925</v>
    </oc>
    <nc r="E7"/>
  </rcc>
  <rcc rId="39195" sId="5">
    <oc r="E8">
      <v>18960</v>
    </oc>
    <nc r="E8"/>
  </rcc>
  <rcc rId="39196" sId="5">
    <oc r="E9">
      <v>12480</v>
    </oc>
    <nc r="E9"/>
  </rcc>
  <rcc rId="39197" sId="5">
    <oc r="E10">
      <v>22070</v>
    </oc>
    <nc r="E10"/>
  </rcc>
  <rcc rId="39198" sId="5">
    <oc r="E11">
      <v>45875</v>
    </oc>
    <nc r="E11"/>
  </rcc>
  <rcc rId="39199" sId="5">
    <oc r="E12">
      <v>22330</v>
    </oc>
    <nc r="E12"/>
  </rcc>
  <rcc rId="39200" sId="5">
    <oc r="E13">
      <v>14480</v>
    </oc>
    <nc r="E13"/>
  </rcc>
  <rcc rId="39201" sId="5">
    <oc r="E14">
      <v>160</v>
    </oc>
    <nc r="E14"/>
  </rcc>
  <rcc rId="39202" sId="5">
    <oc r="E15">
      <v>20290</v>
    </oc>
    <nc r="E15"/>
  </rcc>
  <rcc rId="39203" sId="5">
    <oc r="E16">
      <v>7810</v>
    </oc>
    <nc r="E16"/>
  </rcc>
  <rcc rId="39204" sId="5">
    <oc r="E17">
      <v>33600</v>
    </oc>
    <nc r="E17"/>
  </rcc>
  <rcc rId="39205" sId="5">
    <oc r="E18">
      <v>19810</v>
    </oc>
    <nc r="E18"/>
  </rcc>
  <rcc rId="39206" sId="5">
    <oc r="E19">
      <v>15030</v>
    </oc>
    <nc r="E19"/>
  </rcc>
  <rcc rId="39207" sId="5">
    <oc r="E20">
      <v>56595</v>
    </oc>
    <nc r="E20"/>
  </rcc>
  <rcc rId="39208" sId="5">
    <oc r="E21">
      <v>71465</v>
    </oc>
    <nc r="E21"/>
  </rcc>
  <rcc rId="39209" sId="5">
    <oc r="E22">
      <v>55830</v>
    </oc>
    <nc r="E22"/>
  </rcc>
  <rcc rId="39210" sId="5">
    <oc r="E23">
      <v>12550</v>
    </oc>
    <nc r="E23"/>
  </rcc>
  <rcc rId="39211" sId="5">
    <oc r="E24">
      <v>8850</v>
    </oc>
    <nc r="E24"/>
  </rcc>
  <rcc rId="39212" sId="5">
    <oc r="E25">
      <v>14560</v>
    </oc>
    <nc r="E25"/>
  </rcc>
  <rcc rId="39213" sId="5">
    <oc r="E26">
      <v>9595</v>
    </oc>
    <nc r="E26"/>
  </rcc>
  <rcc rId="39214" sId="5">
    <oc r="E27">
      <v>5700</v>
    </oc>
    <nc r="E27"/>
  </rcc>
  <rcc rId="39215" sId="5">
    <oc r="E28">
      <v>7500</v>
    </oc>
    <nc r="E28"/>
  </rcc>
  <rcc rId="39216" sId="5">
    <oc r="E29">
      <v>24825</v>
    </oc>
    <nc r="E29"/>
  </rcc>
  <rcc rId="39217" sId="5">
    <oc r="E30">
      <v>63675</v>
    </oc>
    <nc r="E30"/>
  </rcc>
  <rcc rId="39218" sId="5">
    <oc r="E31">
      <v>21430</v>
    </oc>
    <nc r="E31"/>
  </rcc>
  <rcc rId="39219" sId="5">
    <oc r="E32">
      <v>19805</v>
    </oc>
    <nc r="E32"/>
  </rcc>
  <rcc rId="39220" sId="5">
    <oc r="E33">
      <v>56145</v>
    </oc>
    <nc r="E33"/>
  </rcc>
  <rcc rId="39221" sId="5">
    <oc r="E34">
      <v>14515</v>
    </oc>
    <nc r="E34"/>
  </rcc>
  <rcc rId="39222" sId="5">
    <oc r="E35">
      <v>11295</v>
    </oc>
    <nc r="E35"/>
  </rcc>
  <rcc rId="39223" sId="5">
    <oc r="E36">
      <v>71460</v>
    </oc>
    <nc r="E36"/>
  </rcc>
  <rcc rId="39224" sId="5">
    <oc r="E37">
      <v>28610</v>
    </oc>
    <nc r="E37"/>
  </rcc>
  <rcc rId="39225" sId="5">
    <oc r="E38">
      <v>94250</v>
    </oc>
    <nc r="E38"/>
  </rcc>
  <rcc rId="39226" sId="5">
    <oc r="E39">
      <v>13380</v>
    </oc>
    <nc r="E39"/>
  </rcc>
  <rcc rId="39227" sId="5">
    <oc r="E40">
      <v>66080</v>
    </oc>
    <nc r="E40"/>
  </rcc>
  <rcc rId="39228" sId="5">
    <oc r="E41">
      <v>20365</v>
    </oc>
    <nc r="E41"/>
  </rcc>
  <rcc rId="39229" sId="5">
    <oc r="E42">
      <v>109675</v>
    </oc>
    <nc r="E42"/>
  </rcc>
  <rcc rId="39230" sId="5">
    <oc r="E43">
      <v>15310</v>
    </oc>
    <nc r="E43"/>
  </rcc>
  <rcc rId="39231" sId="5">
    <oc r="E44">
      <v>23725</v>
    </oc>
    <nc r="E44"/>
  </rcc>
  <rcc rId="39232" sId="5">
    <oc r="E45">
      <v>21300</v>
    </oc>
    <nc r="E45"/>
  </rcc>
  <rcc rId="39233" sId="5">
    <oc r="E46">
      <v>1050</v>
    </oc>
    <nc r="E46"/>
  </rcc>
  <rcc rId="39234" sId="5">
    <oc r="E47">
      <v>13235</v>
    </oc>
    <nc r="E47"/>
  </rcc>
  <rcc rId="39235" sId="5">
    <oc r="E48">
      <v>26400</v>
    </oc>
    <nc r="E48"/>
  </rcc>
  <rcc rId="39236" sId="5">
    <oc r="E49">
      <v>35935</v>
    </oc>
    <nc r="E49"/>
  </rcc>
  <rcc rId="39237" sId="5">
    <oc r="E50">
      <v>20950</v>
    </oc>
    <nc r="E50"/>
  </rcc>
  <rcc rId="39238" sId="5">
    <oc r="E51">
      <v>3730</v>
    </oc>
    <nc r="E51"/>
  </rcc>
  <rcc rId="39239" sId="5">
    <oc r="E52">
      <v>23670</v>
    </oc>
    <nc r="E52"/>
  </rcc>
  <rcc rId="39240" sId="5">
    <oc r="E53">
      <v>37135</v>
    </oc>
    <nc r="E53"/>
  </rcc>
  <rcc rId="39241" sId="5">
    <oc r="E54">
      <v>44470</v>
    </oc>
    <nc r="E54"/>
  </rcc>
  <rcc rId="39242" sId="5">
    <oc r="E55">
      <v>10045</v>
    </oc>
    <nc r="E55"/>
  </rcc>
  <rcc rId="39243" sId="5">
    <oc r="E56">
      <v>269590</v>
    </oc>
    <nc r="E56"/>
  </rcc>
  <rcc rId="39244" sId="5">
    <oc r="E57">
      <v>33585</v>
    </oc>
    <nc r="E57"/>
  </rcc>
  <rcc rId="39245" sId="5">
    <oc r="E58">
      <v>11345</v>
    </oc>
    <nc r="E58"/>
  </rcc>
  <rcc rId="39246" sId="5">
    <oc r="E61">
      <v>4415</v>
    </oc>
    <nc r="E61"/>
  </rcc>
  <rcc rId="39247" sId="5">
    <oc r="E62">
      <v>9525</v>
    </oc>
    <nc r="E62"/>
  </rcc>
  <rcc rId="39248" sId="5">
    <oc r="E63">
      <v>2455</v>
    </oc>
    <nc r="E63"/>
  </rcc>
  <rcc rId="39249" sId="5">
    <oc r="E64">
      <v>20920</v>
    </oc>
    <nc r="E64"/>
  </rcc>
  <rcc rId="39250" sId="5">
    <oc r="E65">
      <v>7630</v>
    </oc>
    <nc r="E65"/>
  </rcc>
  <rcc rId="39251" sId="5">
    <oc r="E66">
      <v>24680</v>
    </oc>
    <nc r="E66"/>
  </rcc>
  <rcc rId="39252" sId="5">
    <oc r="E67">
      <v>34300</v>
    </oc>
    <nc r="E67"/>
  </rcc>
  <rcc rId="39253" sId="5">
    <oc r="E68">
      <v>6475</v>
    </oc>
    <nc r="E68"/>
  </rcc>
  <rcc rId="39254" sId="5">
    <oc r="E69">
      <v>740</v>
    </oc>
    <nc r="E69"/>
  </rcc>
  <rcc rId="39255" sId="5">
    <oc r="E70">
      <v>20855</v>
    </oc>
    <nc r="E70"/>
  </rcc>
  <rcc rId="39256" sId="5">
    <oc r="E71">
      <v>37375</v>
    </oc>
    <nc r="E71"/>
  </rcc>
  <rcc rId="39257" sId="5">
    <oc r="E72">
      <v>34420</v>
    </oc>
    <nc r="E72"/>
  </rcc>
  <rcc rId="39258" sId="5">
    <oc r="E73">
      <v>4175</v>
    </oc>
    <nc r="E73"/>
  </rcc>
  <rcc rId="39259" sId="5">
    <oc r="E74">
      <v>9010</v>
    </oc>
    <nc r="E74"/>
  </rcc>
  <rcc rId="39260" sId="5">
    <oc r="E75">
      <v>6000</v>
    </oc>
    <nc r="E75"/>
  </rcc>
  <rcc rId="39261" sId="5">
    <oc r="E76">
      <v>62680</v>
    </oc>
    <nc r="E76"/>
  </rcc>
  <rcc rId="39262" sId="5">
    <oc r="E77">
      <v>13280</v>
    </oc>
    <nc r="E77"/>
  </rcc>
  <rcc rId="39263" sId="5">
    <oc r="E78">
      <v>12720</v>
    </oc>
    <nc r="E78"/>
  </rcc>
  <rcc rId="39264" sId="5">
    <oc r="E79">
      <v>10540</v>
    </oc>
    <nc r="E79"/>
  </rcc>
  <rcc rId="39265" sId="5">
    <oc r="E80">
      <v>8930</v>
    </oc>
    <nc r="E80"/>
  </rcc>
  <rcc rId="39266" sId="5">
    <oc r="E81">
      <v>11175</v>
    </oc>
    <nc r="E81"/>
  </rcc>
  <rcc rId="39267" sId="5">
    <oc r="E82">
      <v>2515</v>
    </oc>
    <nc r="E82"/>
  </rcc>
  <rcc rId="39268" sId="5">
    <oc r="E83">
      <v>16150</v>
    </oc>
    <nc r="E83"/>
  </rcc>
  <rcc rId="39269" sId="5">
    <oc r="E84">
      <v>245</v>
    </oc>
    <nc r="E84"/>
  </rcc>
  <rcc rId="39270" sId="5">
    <oc r="E85">
      <v>26165</v>
    </oc>
    <nc r="E85"/>
  </rcc>
  <rcc rId="39271" sId="5">
    <oc r="E86">
      <v>27680</v>
    </oc>
    <nc r="E86"/>
  </rcc>
  <rcc rId="39272" sId="5">
    <oc r="E87">
      <v>9145</v>
    </oc>
    <nc r="E87"/>
  </rcc>
  <rcc rId="39273" sId="5">
    <oc r="E88">
      <v>3160</v>
    </oc>
    <nc r="E88"/>
  </rcc>
  <rcc rId="39274" sId="5">
    <oc r="E89">
      <v>44700</v>
    </oc>
    <nc r="E89"/>
  </rcc>
  <rcc rId="39275" sId="5">
    <oc r="E90">
      <v>27790</v>
    </oc>
    <nc r="E90"/>
  </rcc>
  <rcc rId="39276" sId="5">
    <oc r="E91">
      <v>70845</v>
    </oc>
    <nc r="E91"/>
  </rcc>
  <rcc rId="39277" sId="5">
    <oc r="E92">
      <v>42190</v>
    </oc>
    <nc r="E92"/>
  </rcc>
  <rcc rId="39278" sId="5">
    <oc r="E93">
      <v>315</v>
    </oc>
    <nc r="E93"/>
  </rcc>
  <rcc rId="39279" sId="5">
    <oc r="E94">
      <v>3520</v>
    </oc>
    <nc r="E94"/>
  </rcc>
  <rcc rId="39280" sId="5">
    <oc r="E95">
      <v>22700</v>
    </oc>
    <nc r="E95"/>
  </rcc>
  <rcc rId="39281" sId="5">
    <oc r="E96">
      <v>9760</v>
    </oc>
    <nc r="E96"/>
  </rcc>
  <rcc rId="39282" sId="5">
    <oc r="E97">
      <v>35960</v>
    </oc>
    <nc r="E97"/>
  </rcc>
  <rcc rId="39283" sId="5">
    <oc r="E98">
      <v>9085</v>
    </oc>
    <nc r="E98"/>
  </rcc>
  <rcc rId="39284" sId="5">
    <oc r="E99">
      <v>49370</v>
    </oc>
    <nc r="E99"/>
  </rcc>
  <rcc rId="39285" sId="5">
    <oc r="E100">
      <v>32250</v>
    </oc>
    <nc r="E100"/>
  </rcc>
  <rcc rId="39286" sId="5">
    <oc r="E101">
      <v>34850</v>
    </oc>
    <nc r="E101"/>
  </rcc>
  <rcc rId="39287" sId="5">
    <oc r="E102">
      <v>19365</v>
    </oc>
    <nc r="E102"/>
  </rcc>
  <rcc rId="39288" sId="5">
    <oc r="E103">
      <v>15920</v>
    </oc>
    <nc r="E103"/>
  </rcc>
  <rcc rId="39289" sId="5">
    <oc r="E104">
      <v>24630</v>
    </oc>
    <nc r="E104"/>
  </rcc>
  <rcc rId="39290" sId="5">
    <oc r="E105">
      <v>5260</v>
    </oc>
    <nc r="E105"/>
  </rcc>
  <rcc rId="39291" sId="5">
    <oc r="E106">
      <v>10405</v>
    </oc>
    <nc r="E106"/>
  </rcc>
  <rcc rId="39292" sId="5">
    <oc r="E107">
      <v>5480</v>
    </oc>
    <nc r="E107"/>
  </rcc>
  <rcc rId="39293" sId="5">
    <oc r="E108">
      <v>99830</v>
    </oc>
    <nc r="E108"/>
  </rcc>
  <rcc rId="39294" sId="5">
    <oc r="E109">
      <v>35400</v>
    </oc>
    <nc r="E109"/>
  </rcc>
  <rcc rId="39295" sId="5">
    <oc r="E110">
      <v>17625</v>
    </oc>
    <nc r="E110"/>
  </rcc>
  <rcc rId="39296" sId="5">
    <oc r="E111">
      <v>31110</v>
    </oc>
    <nc r="E111"/>
  </rcc>
  <rcc rId="39297" sId="5">
    <oc r="E112">
      <v>6490</v>
    </oc>
    <nc r="E112"/>
  </rcc>
  <rcc rId="39298" sId="5">
    <oc r="E113">
      <v>20045</v>
    </oc>
    <nc r="E113"/>
  </rcc>
  <rcc rId="39299" sId="5">
    <oc r="E114">
      <v>13445</v>
    </oc>
    <nc r="E114"/>
  </rcc>
  <rcc rId="39300" sId="5">
    <oc r="E115">
      <v>48880</v>
    </oc>
    <nc r="E115"/>
  </rcc>
  <rcc rId="39301" sId="5">
    <oc r="E116">
      <v>38130</v>
    </oc>
    <nc r="E116"/>
  </rcc>
  <rcc rId="39302" sId="5">
    <oc r="E117">
      <v>98495</v>
    </oc>
    <nc r="E117"/>
  </rcc>
  <rcc rId="39303" sId="5">
    <oc r="E118">
      <v>44150</v>
    </oc>
    <nc r="E118"/>
  </rcc>
  <rcc rId="39304" sId="5">
    <oc r="E119">
      <v>3760</v>
    </oc>
    <nc r="E119"/>
  </rcc>
  <rcc rId="39305" sId="5">
    <oc r="E120">
      <v>88845</v>
    </oc>
    <nc r="E120"/>
  </rcc>
  <rcc rId="39306" sId="5">
    <oc r="E122">
      <v>16445</v>
    </oc>
    <nc r="E122"/>
  </rcc>
  <rcc rId="39307" sId="5">
    <oc r="E123">
      <v>5730</v>
    </oc>
    <nc r="E123"/>
  </rcc>
  <rcc rId="39308" sId="5">
    <oc r="E124">
      <v>9525</v>
    </oc>
    <nc r="E124"/>
  </rcc>
  <rcc rId="39309" sId="5">
    <oc r="E125">
      <v>11255</v>
    </oc>
    <nc r="E125"/>
  </rcc>
  <rcc rId="39310" sId="5">
    <oc r="E126">
      <v>33375</v>
    </oc>
    <nc r="E126"/>
  </rcc>
  <rcc rId="39311" sId="5">
    <oc r="E127">
      <v>66025</v>
    </oc>
    <nc r="E127"/>
  </rcc>
  <rcc rId="39312" sId="5">
    <oc r="E128">
      <v>12700</v>
    </oc>
    <nc r="E128"/>
  </rcc>
  <rcc rId="39313" sId="5">
    <oc r="E129">
      <v>16980</v>
    </oc>
    <nc r="E129"/>
  </rcc>
  <rcc rId="39314" sId="5">
    <oc r="E130">
      <v>12540</v>
    </oc>
    <nc r="E130"/>
  </rcc>
  <rcc rId="39315" sId="5">
    <oc r="E131">
      <v>8965</v>
    </oc>
    <nc r="E131"/>
  </rcc>
  <rcc rId="39316" sId="5">
    <oc r="E132">
      <v>10330</v>
    </oc>
    <nc r="E132"/>
  </rcc>
  <rcc rId="39317" sId="5">
    <oc r="E133">
      <v>19930</v>
    </oc>
    <nc r="E133"/>
  </rcc>
  <rcc rId="39318" sId="5">
    <oc r="E134">
      <v>19850</v>
    </oc>
    <nc r="E134"/>
  </rcc>
  <rcc rId="39319" sId="5">
    <oc r="E135">
      <v>32890</v>
    </oc>
    <nc r="E135"/>
  </rcc>
  <rcc rId="39320" sId="5">
    <oc r="E136">
      <v>60885</v>
    </oc>
    <nc r="E136"/>
  </rcc>
  <rcc rId="39321" sId="5">
    <oc r="E137">
      <v>30730</v>
    </oc>
    <nc r="E137"/>
  </rcc>
  <rcc rId="39322" sId="5">
    <oc r="E138">
      <v>30960</v>
    </oc>
    <nc r="E138"/>
  </rcc>
  <rcc rId="39323" sId="5">
    <oc r="E139">
      <v>41945</v>
    </oc>
    <nc r="E139"/>
  </rcc>
  <rcc rId="39324" sId="5">
    <oc r="E140">
      <v>20385</v>
    </oc>
    <nc r="E140"/>
  </rcc>
  <rcc rId="39325" sId="5">
    <oc r="E141">
      <v>9835</v>
    </oc>
    <nc r="E141"/>
  </rcc>
  <rcc rId="39326" sId="5">
    <oc r="E142">
      <v>29515</v>
    </oc>
    <nc r="E142"/>
  </rcc>
  <rcc rId="39327" sId="5">
    <oc r="E143">
      <v>42660</v>
    </oc>
    <nc r="E143"/>
  </rcc>
  <rcc rId="39328" sId="5">
    <oc r="E144">
      <v>61020</v>
    </oc>
    <nc r="E144"/>
  </rcc>
  <rcc rId="39329" sId="5">
    <oc r="E145">
      <v>12190</v>
    </oc>
    <nc r="E145"/>
  </rcc>
  <rcc rId="39330" sId="5">
    <oc r="E146">
      <v>14320</v>
    </oc>
    <nc r="E146"/>
  </rcc>
  <rcc rId="39331" sId="5">
    <oc r="E147">
      <v>32450</v>
    </oc>
    <nc r="E147"/>
  </rcc>
  <rcc rId="39332" sId="5">
    <oc r="E148">
      <v>15250</v>
    </oc>
    <nc r="E148"/>
  </rcc>
  <rcc rId="39333" sId="5">
    <oc r="E149">
      <v>41155</v>
    </oc>
    <nc r="E149"/>
  </rcc>
  <rcc rId="39334" sId="5">
    <oc r="E150">
      <v>39730</v>
    </oc>
    <nc r="E150"/>
  </rcc>
  <rcc rId="39335" sId="5">
    <oc r="E151">
      <v>47345</v>
    </oc>
    <nc r="E151"/>
  </rcc>
  <rcc rId="39336" sId="5">
    <oc r="E152">
      <v>24500</v>
    </oc>
    <nc r="E152"/>
  </rcc>
  <rcc rId="39337" sId="5">
    <oc r="E153">
      <v>1405</v>
    </oc>
    <nc r="E153"/>
  </rcc>
  <rcc rId="39338" sId="5">
    <oc r="E154">
      <v>30030</v>
    </oc>
    <nc r="E154"/>
  </rcc>
  <rcc rId="39339" sId="5">
    <oc r="E155">
      <v>81490</v>
    </oc>
    <nc r="E155"/>
  </rcc>
  <rcc rId="39340" sId="5">
    <oc r="E156">
      <v>27080</v>
    </oc>
    <nc r="E156"/>
  </rcc>
  <rcc rId="39341" sId="5">
    <oc r="E157">
      <v>38590</v>
    </oc>
    <nc r="E157"/>
  </rcc>
  <rcc rId="39342" sId="5">
    <oc r="E158">
      <v>6575</v>
    </oc>
    <nc r="E158"/>
  </rcc>
  <rcc rId="39343" sId="5">
    <oc r="E159">
      <v>8535</v>
    </oc>
    <nc r="E159"/>
  </rcc>
  <rcc rId="39344" sId="5">
    <oc r="E160">
      <v>17235</v>
    </oc>
    <nc r="E160"/>
  </rcc>
  <rcc rId="39345" sId="5">
    <oc r="E161">
      <v>92850</v>
    </oc>
    <nc r="E161"/>
  </rcc>
  <rcc rId="39346" sId="5">
    <oc r="E162">
      <v>77430</v>
    </oc>
    <nc r="E162"/>
  </rcc>
  <rcc rId="39347" sId="5">
    <oc r="E163">
      <v>22485</v>
    </oc>
    <nc r="E163"/>
  </rcc>
  <rcc rId="39348" sId="5">
    <oc r="E164">
      <v>46810</v>
    </oc>
    <nc r="E164"/>
  </rcc>
  <rcc rId="39349" sId="5">
    <oc r="E165">
      <v>615</v>
    </oc>
    <nc r="E165"/>
  </rcc>
  <rcc rId="39350" sId="5">
    <oc r="E166">
      <v>24650</v>
    </oc>
    <nc r="E166"/>
  </rcc>
  <rcc rId="39351" sId="5">
    <oc r="E167">
      <v>2130</v>
    </oc>
    <nc r="E167"/>
  </rcc>
  <rcc rId="39352" sId="5">
    <oc r="E168">
      <v>14210</v>
    </oc>
    <nc r="E168"/>
  </rcc>
  <rcc rId="39353" sId="5">
    <oc r="E169">
      <v>13820</v>
    </oc>
    <nc r="E169"/>
  </rcc>
  <rcc rId="39354" sId="5">
    <oc r="E170">
      <v>12120</v>
    </oc>
    <nc r="E170"/>
  </rcc>
  <rcc rId="39355" sId="5">
    <oc r="E171">
      <v>73000</v>
    </oc>
    <nc r="E171"/>
  </rcc>
  <rcc rId="39356" sId="5">
    <oc r="E172">
      <v>41665</v>
    </oc>
    <nc r="E172"/>
  </rcc>
  <rcc rId="39357" sId="5">
    <oc r="E173">
      <v>21300</v>
    </oc>
    <nc r="E173"/>
  </rcc>
  <rcc rId="39358" sId="5">
    <oc r="E174">
      <v>11360</v>
    </oc>
    <nc r="E174"/>
  </rcc>
  <rcc rId="39359" sId="5">
    <oc r="E175">
      <v>55850</v>
    </oc>
    <nc r="E175"/>
  </rcc>
  <rcc rId="39360" sId="5">
    <oc r="E176">
      <v>46085</v>
    </oc>
    <nc r="E176"/>
  </rcc>
  <rcc rId="39361" sId="5">
    <oc r="E177">
      <v>36600</v>
    </oc>
    <nc r="E177"/>
  </rcc>
  <rcc rId="39362" sId="5">
    <oc r="E178">
      <v>320</v>
    </oc>
    <nc r="E178"/>
  </rcc>
  <rcc rId="39363" sId="5">
    <oc r="E179">
      <v>51690</v>
    </oc>
    <nc r="E179"/>
  </rcc>
  <rcc rId="39364" sId="5">
    <oc r="E180">
      <v>40550</v>
    </oc>
    <nc r="E180"/>
  </rcc>
  <rcc rId="39365" sId="5">
    <oc r="E181">
      <v>11575</v>
    </oc>
    <nc r="E181"/>
  </rcc>
  <rcc rId="39366" sId="5">
    <oc r="E182">
      <v>10220</v>
    </oc>
    <nc r="E182"/>
  </rcc>
  <rcc rId="39367" sId="5">
    <oc r="E183">
      <v>32825</v>
    </oc>
    <nc r="E183"/>
  </rcc>
  <rcc rId="39368" sId="5">
    <oc r="E184">
      <v>25465</v>
    </oc>
    <nc r="E184"/>
  </rcc>
  <rcc rId="39369" sId="5">
    <oc r="E185">
      <v>11935</v>
    </oc>
    <nc r="E185"/>
  </rcc>
  <rcc rId="39370" sId="5">
    <oc r="E186">
      <v>20830</v>
    </oc>
    <nc r="E186"/>
  </rcc>
  <rcc rId="39371" sId="5">
    <oc r="E187">
      <v>41040</v>
    </oc>
    <nc r="E187"/>
  </rcc>
  <rcc rId="39372" sId="5">
    <oc r="E188">
      <v>14600</v>
    </oc>
    <nc r="E188"/>
  </rcc>
  <rcc rId="39373" sId="5">
    <oc r="E189">
      <v>127025</v>
    </oc>
    <nc r="E189"/>
  </rcc>
  <rcc rId="39374" sId="5">
    <oc r="E190">
      <v>9520</v>
    </oc>
    <nc r="E190"/>
  </rcc>
  <rcc rId="39375" sId="5">
    <oc r="E191">
      <v>28935</v>
    </oc>
    <nc r="E191"/>
  </rcc>
  <rcc rId="39376" sId="5">
    <oc r="E192">
      <v>36465</v>
    </oc>
    <nc r="E192"/>
  </rcc>
  <rcc rId="39377" sId="5">
    <oc r="E193">
      <v>28755</v>
    </oc>
    <nc r="E193"/>
  </rcc>
  <rcc rId="39378" sId="5">
    <oc r="E194">
      <v>10225</v>
    </oc>
    <nc r="E194"/>
  </rcc>
  <rcc rId="39379" sId="5">
    <oc r="E195">
      <v>11115</v>
    </oc>
    <nc r="E195"/>
  </rcc>
  <rcc rId="39380" sId="5">
    <oc r="E196">
      <v>27180</v>
    </oc>
    <nc r="E196"/>
  </rcc>
  <rcc rId="39381" sId="5">
    <oc r="E197">
      <v>10480</v>
    </oc>
    <nc r="E197"/>
  </rcc>
  <rcc rId="39382" sId="5">
    <oc r="E198">
      <v>19115</v>
    </oc>
    <nc r="E198"/>
  </rcc>
  <rcc rId="39383" sId="5">
    <oc r="E199">
      <v>16640</v>
    </oc>
    <nc r="E199"/>
  </rcc>
  <rcc rId="39384" sId="5">
    <oc r="E200">
      <v>23010</v>
    </oc>
    <nc r="E200"/>
  </rcc>
  <rcc rId="39385" sId="5">
    <oc r="E201">
      <v>17450</v>
    </oc>
    <nc r="E201"/>
  </rcc>
  <rcc rId="39386" sId="16">
    <oc r="D4">
      <v>1057</v>
    </oc>
    <nc r="D4">
      <v>1073</v>
    </nc>
  </rcc>
  <rfmt sheetId="16" sqref="D7" start="0" length="0">
    <dxf>
      <fill>
        <patternFill>
          <bgColor theme="4" tint="0.79998168889431442"/>
        </patternFill>
      </fill>
    </dxf>
  </rfmt>
  <rcc rId="39387" sId="16">
    <oc r="D8">
      <v>895</v>
    </oc>
    <nc r="D8">
      <v>911</v>
    </nc>
  </rcc>
  <rcc rId="39388" sId="16">
    <oc r="D9">
      <v>1817</v>
    </oc>
    <nc r="D9">
      <v>1878</v>
    </nc>
  </rcc>
  <rcc rId="39389" sId="16">
    <oc r="D11">
      <v>27250</v>
    </oc>
    <nc r="D11">
      <v>27350</v>
    </nc>
  </rcc>
  <rcc rId="39390" sId="16">
    <oc r="D12">
      <v>16932</v>
    </oc>
    <nc r="D12">
      <v>17051</v>
    </nc>
  </rcc>
  <rcc rId="39391" sId="16">
    <oc r="D13">
      <v>25005</v>
    </oc>
    <nc r="D13">
      <v>25260</v>
    </nc>
  </rcc>
  <rfmt sheetId="16" sqref="D15" start="0" length="0">
    <dxf>
      <fill>
        <patternFill>
          <bgColor theme="4" tint="0.79998168889431442"/>
        </patternFill>
      </fill>
    </dxf>
  </rfmt>
  <rcc rId="39392" sId="16">
    <oc r="D16">
      <v>8142</v>
    </oc>
    <nc r="D16">
      <v>8152</v>
    </nc>
  </rcc>
  <rcc rId="39393" sId="16">
    <oc r="D17">
      <v>27560</v>
    </oc>
    <nc r="D17">
      <v>27550</v>
    </nc>
  </rcc>
  <rcc rId="39394" sId="16">
    <oc r="D18">
      <v>3815</v>
    </oc>
    <nc r="D18">
      <v>4000</v>
    </nc>
  </rcc>
  <rcc rId="39395" sId="16">
    <oc r="D19">
      <v>20190</v>
    </oc>
    <nc r="D19">
      <v>20200</v>
    </nc>
  </rcc>
  <rcc rId="39396" sId="16">
    <oc r="D20">
      <v>40992</v>
    </oc>
    <nc r="D20">
      <v>41062</v>
    </nc>
  </rcc>
  <rcc rId="39397" sId="16">
    <oc r="D21">
      <v>732</v>
    </oc>
    <nc r="D21">
      <v>744</v>
    </nc>
  </rcc>
  <rcc rId="39398" sId="16">
    <oc r="D25">
      <v>78713</v>
    </oc>
    <nc r="D25">
      <v>79225</v>
    </nc>
  </rcc>
  <rcc rId="39399" sId="16">
    <oc r="D26">
      <v>19924</v>
    </oc>
    <nc r="D26">
      <v>20419</v>
    </nc>
  </rcc>
  <rcc rId="39400" sId="16">
    <oc r="E4">
      <v>1073</v>
    </oc>
    <nc r="E4"/>
  </rcc>
  <rcc rId="39401" sId="16">
    <oc r="E7">
      <v>10326</v>
    </oc>
    <nc r="E7"/>
  </rcc>
  <rcc rId="39402" sId="16">
    <oc r="E8">
      <v>911</v>
    </oc>
    <nc r="E8"/>
  </rcc>
  <rcc rId="39403" sId="16">
    <oc r="E9">
      <v>1878</v>
    </oc>
    <nc r="E9"/>
  </rcc>
  <rcc rId="39404" sId="16">
    <oc r="E11">
      <v>27350</v>
    </oc>
    <nc r="E11"/>
  </rcc>
  <rcc rId="39405" sId="16">
    <oc r="E12">
      <v>17051</v>
    </oc>
    <nc r="E12"/>
  </rcc>
  <rcc rId="39406" sId="16">
    <oc r="E13">
      <v>25260</v>
    </oc>
    <nc r="E13"/>
  </rcc>
  <rcc rId="39407" sId="16">
    <oc r="E15">
      <v>1384</v>
    </oc>
    <nc r="E15"/>
  </rcc>
  <rcc rId="39408" sId="16">
    <oc r="E16">
      <v>8152</v>
    </oc>
    <nc r="E16"/>
  </rcc>
  <rcc rId="39409" sId="16">
    <oc r="E17">
      <v>27550</v>
    </oc>
    <nc r="E17"/>
  </rcc>
  <rcc rId="39410" sId="16">
    <oc r="E18">
      <v>4000</v>
    </oc>
    <nc r="E18"/>
  </rcc>
  <rcc rId="39411" sId="16">
    <oc r="E19">
      <v>20200</v>
    </oc>
    <nc r="E19"/>
  </rcc>
  <rcc rId="39412" sId="16">
    <oc r="E20">
      <v>41062</v>
    </oc>
    <nc r="E20"/>
  </rcc>
  <rcc rId="39413" sId="16">
    <oc r="E21">
      <v>744</v>
    </oc>
    <nc r="E21"/>
  </rcc>
  <rcc rId="39414" sId="16">
    <oc r="E24">
      <v>26753</v>
    </oc>
    <nc r="E24"/>
  </rcc>
  <rcc rId="39415" sId="16">
    <oc r="E25">
      <v>79225</v>
    </oc>
    <nc r="E25"/>
  </rcc>
  <rcc rId="39416" sId="16">
    <oc r="E26">
      <v>20419</v>
    </oc>
    <nc r="E26"/>
  </rcc>
  <rcc rId="39417" sId="16">
    <oc r="F1" t="inlineStr">
      <is>
        <t>Декабрь</t>
      </is>
    </oc>
    <nc r="F1" t="inlineStr">
      <is>
        <t>Январь</t>
      </is>
    </nc>
  </rcc>
  <rcc rId="39418" sId="16" numFmtId="19">
    <oc r="D2">
      <v>45254</v>
    </oc>
    <nc r="D2">
      <v>45279</v>
    </nc>
  </rcc>
  <rcc rId="39419" sId="16" numFmtId="19">
    <oc r="E2">
      <v>45278</v>
    </oc>
    <nc r="E2">
      <v>45313</v>
    </nc>
  </rcc>
  <rcc rId="39420" sId="10">
    <oc r="A2" t="inlineStr">
      <is>
        <t>Декабрь 2023 года</t>
      </is>
    </oc>
    <nc r="A2" t="inlineStr">
      <is>
        <t>Январь 2024 года</t>
      </is>
    </nc>
  </rcc>
  <rcc rId="39421" sId="13">
    <oc r="A1" t="inlineStr">
      <is>
        <t>СПРАВОЧНАЯ ИНФОРМАЦИЯ потребление коммунальных услуг в здании по адресу г.Химки, ул.Лавочкина, д.13 декабрь 2023г.</t>
      </is>
    </oc>
    <nc r="A1" t="inlineStr">
      <is>
        <t>СПРАВОЧНАЯ ИНФОРМАЦИЯ потребление коммунальных услуг в здании по адресу г.Химки, ул.Лавочкина, д.13 январь 2024г.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22" sId="16">
    <nc r="E4">
      <v>1101</v>
    </nc>
  </rcc>
  <rcc rId="39423" sId="16">
    <nc r="E7">
      <v>10326</v>
    </nc>
  </rcc>
  <rcc rId="39424" sId="16">
    <nc r="E8">
      <v>934</v>
    </nc>
  </rcc>
  <rcc rId="39425" sId="16">
    <nc r="E11">
      <v>27450</v>
    </nc>
  </rcc>
  <rcc rId="39426" sId="16">
    <nc r="E12">
      <v>17147</v>
    </nc>
  </rcc>
  <rcc rId="39427" sId="16">
    <nc r="E15">
      <v>1384</v>
    </nc>
  </rcc>
  <rcc rId="39428" sId="16">
    <nc r="E16">
      <v>8162</v>
    </nc>
  </rcc>
  <rcc rId="39429" sId="16">
    <nc r="E17">
      <v>27559</v>
    </nc>
  </rcc>
  <rcc rId="39430" sId="16">
    <oc r="B17" t="inlineStr">
      <is>
        <t xml:space="preserve">(ОДН)                  </t>
      </is>
    </oc>
    <nc r="B17" t="inlineStr">
      <is>
        <t xml:space="preserve">Свободно(ОДН)                  </t>
      </is>
    </nc>
  </rcc>
  <rcc rId="39431" sId="16">
    <nc r="E18">
      <v>4436</v>
    </nc>
  </rcc>
  <rcc rId="39432" sId="16">
    <nc r="E19">
      <v>20309</v>
    </nc>
  </rcc>
  <rcc rId="39433" sId="16">
    <nc r="E21">
      <v>760</v>
    </nc>
  </rcc>
  <rcc rId="39434" sId="16">
    <nc r="E24">
      <v>26753</v>
    </nc>
  </rcc>
  <rcc rId="39435" sId="16">
    <nc r="E25">
      <v>79887</v>
    </nc>
  </rcc>
  <rcc rId="39436" sId="16">
    <nc r="E26">
      <v>21350</v>
    </nc>
  </rcc>
  <rcc rId="39437" sId="16">
    <nc r="E20">
      <v>41126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38" sId="16">
    <nc r="E9">
      <v>1975</v>
    </nc>
  </rcc>
  <rcc rId="39439" sId="16">
    <nc r="E13">
      <v>25797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40" sId="1">
    <nc r="D8">
      <v>7524</v>
    </nc>
  </rcc>
  <rcc rId="39441" sId="1">
    <nc r="D9">
      <v>3245</v>
    </nc>
  </rcc>
  <rcc rId="39442" sId="1">
    <nc r="D10">
      <v>16003</v>
    </nc>
  </rcc>
  <rcc rId="39443" sId="1">
    <nc r="D11">
      <v>21426</v>
    </nc>
  </rcc>
  <rcc rId="39444" sId="1">
    <oc r="C13">
      <v>7284</v>
    </oc>
    <nc r="C13">
      <v>7359</v>
    </nc>
  </rcc>
  <rcc rId="39445" sId="1">
    <oc r="C14">
      <v>5401</v>
    </oc>
    <nc r="C14">
      <v>5456</v>
    </nc>
  </rcc>
  <rcc rId="39446" sId="1">
    <oc r="C15">
      <v>4675</v>
    </oc>
    <nc r="C15">
      <v>4743</v>
    </nc>
  </rcc>
  <rcc rId="39447" sId="1">
    <oc r="C16">
      <v>8286</v>
    </oc>
    <nc r="C16">
      <v>8394</v>
    </nc>
  </rcc>
  <rcc rId="39448" sId="1">
    <oc r="D13">
      <v>7359</v>
    </oc>
    <nc r="D13">
      <v>7470</v>
    </nc>
  </rcc>
  <rcc rId="39449" sId="1">
    <oc r="D14">
      <v>5456</v>
    </oc>
    <nc r="D14">
      <v>5550</v>
    </nc>
  </rcc>
  <rcc rId="39450" sId="1">
    <oc r="D15">
      <v>4743</v>
    </oc>
    <nc r="D15">
      <v>4848</v>
    </nc>
  </rcc>
  <rcc rId="39451" sId="1">
    <oc r="D16">
      <v>8394</v>
    </oc>
    <nc r="D16">
      <v>8572</v>
    </nc>
  </rcc>
  <rcc rId="39452" sId="1">
    <nc r="D18">
      <v>12828</v>
    </nc>
  </rcc>
  <rcc rId="39453" sId="1">
    <nc r="D19">
      <v>3580</v>
    </nc>
  </rcc>
  <rcc rId="39454" sId="1">
    <nc r="D20">
      <v>11636</v>
    </nc>
  </rcc>
  <rcc rId="39455" sId="1">
    <nc r="D21">
      <v>14217</v>
    </nc>
  </rcc>
  <rcc rId="39456" sId="1">
    <nc r="D30">
      <v>4552</v>
    </nc>
  </rcc>
  <rcc rId="39457" sId="1">
    <nc r="D31">
      <v>4322</v>
    </nc>
  </rcc>
  <rcc rId="39458" sId="1">
    <nc r="D33">
      <v>21395</v>
    </nc>
  </rcc>
  <rcc rId="39459" sId="1">
    <nc r="D34">
      <v>16010</v>
    </nc>
  </rcc>
  <rcc rId="39460" sId="1">
    <nc r="D36">
      <v>16331</v>
    </nc>
  </rcc>
  <rcc rId="39461" sId="1">
    <nc r="D37">
      <v>2792</v>
    </nc>
  </rcc>
  <rcc rId="39462" sId="1">
    <nc r="D38">
      <v>31143</v>
    </nc>
  </rcc>
  <rcc rId="39463" sId="1">
    <nc r="D39">
      <v>25938</v>
    </nc>
  </rcc>
  <rcc rId="39464" sId="1">
    <nc r="D45">
      <v>13700</v>
    </nc>
  </rcc>
  <rcc rId="39465" sId="1">
    <nc r="D46">
      <v>8216</v>
    </nc>
  </rcc>
  <rcc rId="39466" sId="1">
    <nc r="D47">
      <v>1556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67" sId="5">
    <nc r="E6">
      <v>15195</v>
    </nc>
  </rcc>
  <rcc rId="39468" sId="5">
    <nc r="E7">
      <v>6000</v>
    </nc>
  </rcc>
  <rcc rId="39469" sId="5">
    <nc r="E8">
      <v>19720</v>
    </nc>
  </rcc>
  <rcc rId="39470" sId="5">
    <nc r="E9">
      <v>12985</v>
    </nc>
  </rcc>
  <rcc rId="39471" sId="5">
    <nc r="E10">
      <v>22895</v>
    </nc>
  </rcc>
  <rcc rId="39472" sId="5">
    <nc r="E11">
      <v>45955</v>
    </nc>
  </rcc>
  <rcc rId="39473" sId="5">
    <nc r="E12">
      <v>22875</v>
    </nc>
  </rcc>
  <rcc rId="39474" sId="5">
    <nc r="E13">
      <v>14655</v>
    </nc>
  </rcc>
  <rcc rId="39475" sId="5">
    <nc r="E14">
      <v>290</v>
    </nc>
  </rcc>
  <rcc rId="39476" sId="5">
    <nc r="E15">
      <v>20295</v>
    </nc>
  </rcc>
  <rcc rId="39477" sId="5">
    <nc r="E16">
      <v>8080</v>
    </nc>
  </rcc>
  <rcc rId="39478" sId="5">
    <nc r="E17">
      <v>33865</v>
    </nc>
  </rcc>
  <rcc rId="39479" sId="5">
    <nc r="E18">
      <v>20300</v>
    </nc>
  </rcc>
  <rcc rId="39480" sId="5">
    <nc r="E19">
      <v>15465</v>
    </nc>
  </rcc>
  <rcc rId="39481" sId="5">
    <nc r="E20">
      <v>57280</v>
    </nc>
  </rcc>
  <rcc rId="39482" sId="5">
    <nc r="E21">
      <v>71800</v>
    </nc>
  </rcc>
  <rcc rId="39483" sId="5">
    <nc r="E22">
      <v>56375</v>
    </nc>
  </rcc>
  <rcc rId="39484" sId="5">
    <nc r="E23">
      <v>12765</v>
    </nc>
  </rcc>
  <rcc rId="39485" sId="5">
    <nc r="E24">
      <v>9325</v>
    </nc>
  </rcc>
  <rcc rId="39486" sId="5">
    <nc r="E25">
      <v>14560</v>
    </nc>
  </rcc>
  <rcc rId="39487" sId="5">
    <nc r="E26">
      <v>9710</v>
    </nc>
  </rcc>
  <rcc rId="39488" sId="5">
    <nc r="E27">
      <v>6125</v>
    </nc>
  </rcc>
  <rcc rId="39489" sId="5">
    <nc r="E28">
      <v>7755</v>
    </nc>
  </rcc>
  <rcc rId="39490" sId="5">
    <nc r="E29">
      <v>25565</v>
    </nc>
  </rcc>
  <rcc rId="39491" sId="5">
    <nc r="E30">
      <v>64315</v>
    </nc>
  </rcc>
  <rcc rId="39492" sId="5">
    <nc r="E31">
      <v>22050</v>
    </nc>
  </rcc>
  <rcc rId="39493" sId="5">
    <nc r="E32">
      <v>20030</v>
    </nc>
  </rcc>
  <rcc rId="39494" sId="5">
    <nc r="E33">
      <v>56260</v>
    </nc>
  </rcc>
  <rcc rId="39495" sId="5">
    <nc r="E34">
      <v>14745</v>
    </nc>
  </rcc>
  <rcc rId="39496" sId="5">
    <nc r="E35">
      <v>11520</v>
    </nc>
  </rcc>
  <rcc rId="39497" sId="5">
    <nc r="E36">
      <v>72265</v>
    </nc>
  </rcc>
  <rcc rId="39498" sId="5">
    <nc r="E37">
      <v>29040</v>
    </nc>
  </rcc>
  <rcc rId="39499" sId="5">
    <nc r="E38">
      <v>95095</v>
    </nc>
  </rcc>
  <rcc rId="39500" sId="5">
    <nc r="E39">
      <v>13725</v>
    </nc>
  </rcc>
  <rcc rId="39501" sId="5">
    <nc r="E40">
      <v>66310</v>
    </nc>
  </rcc>
  <rcc rId="39502" sId="5">
    <nc r="E41">
      <v>20615</v>
    </nc>
  </rcc>
  <rcc rId="39503" sId="5">
    <nc r="E42">
      <v>110065</v>
    </nc>
  </rcc>
  <rcc rId="39504" sId="5">
    <nc r="E43">
      <v>15460</v>
    </nc>
  </rcc>
  <rcc rId="39505" sId="5">
    <nc r="E44">
      <v>23745</v>
    </nc>
  </rcc>
  <rcc rId="39506" sId="5">
    <nc r="E45">
      <v>21565</v>
    </nc>
  </rcc>
  <rcc rId="39507" sId="5">
    <nc r="E46">
      <v>1200</v>
    </nc>
  </rcc>
  <rcc rId="39508" sId="5">
    <nc r="E47">
      <v>13735</v>
    </nc>
  </rcc>
  <rcc rId="39509" sId="5">
    <nc r="E48">
      <v>27110</v>
    </nc>
  </rcc>
  <rcc rId="39510" sId="5">
    <nc r="E49">
      <v>36075</v>
    </nc>
  </rcc>
  <rcc rId="39511" sId="5">
    <nc r="E50">
      <v>21390</v>
    </nc>
  </rcc>
  <rcc rId="39512" sId="5">
    <nc r="E51">
      <v>4080</v>
    </nc>
  </rcc>
  <rcc rId="39513" sId="5">
    <nc r="E52">
      <v>24020</v>
    </nc>
  </rcc>
  <rcc rId="39514" sId="5">
    <nc r="E53">
      <v>37285</v>
    </nc>
  </rcc>
  <rcc rId="39515" sId="5">
    <nc r="E54">
      <v>45015</v>
    </nc>
  </rcc>
  <rcc rId="39516" sId="5">
    <nc r="E55">
      <v>10695</v>
    </nc>
  </rcc>
  <rcc rId="39517" sId="5">
    <nc r="E56">
      <v>270960</v>
    </nc>
  </rcc>
  <rcc rId="39518" sId="5">
    <nc r="E57">
      <v>33975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19" sId="5">
    <nc r="E58">
      <v>12670</v>
    </nc>
  </rcc>
  <rcc rId="39520" sId="5">
    <nc r="E61">
      <v>4695</v>
    </nc>
  </rcc>
  <rcc rId="39521" sId="5">
    <nc r="E62">
      <v>9695</v>
    </nc>
  </rcc>
  <rcc rId="39522" sId="5">
    <nc r="E63">
      <v>2680</v>
    </nc>
  </rcc>
  <rcc rId="39523" sId="5">
    <nc r="E64">
      <v>21320</v>
    </nc>
  </rcc>
  <rcc rId="39524" sId="5">
    <nc r="E65">
      <v>7760</v>
    </nc>
  </rcc>
  <rcc rId="39525" sId="5">
    <nc r="E66">
      <v>25025</v>
    </nc>
  </rcc>
  <rcc rId="39526" sId="5">
    <nc r="E67">
      <v>36100</v>
    </nc>
  </rcc>
  <rcc rId="39527" sId="5">
    <nc r="E68">
      <v>6795</v>
    </nc>
  </rcc>
  <rcc rId="39528" sId="5">
    <nc r="E69">
      <v>1655</v>
    </nc>
  </rcc>
  <rcc rId="39529" sId="5">
    <nc r="E70">
      <v>20925</v>
    </nc>
  </rcc>
  <rcc rId="39530" sId="5">
    <nc r="E71">
      <v>37540</v>
    </nc>
  </rcc>
  <rcc rId="39531" sId="5">
    <nc r="E72">
      <v>34685</v>
    </nc>
  </rcc>
  <rcc rId="39532" sId="5">
    <nc r="E73">
      <v>4320</v>
    </nc>
  </rcc>
  <rcc rId="39533" sId="5">
    <nc r="E74">
      <v>10095</v>
    </nc>
  </rcc>
  <rcc rId="39534" sId="5">
    <nc r="E75">
      <v>6000</v>
    </nc>
  </rcc>
  <rcc rId="39535" sId="5">
    <nc r="E76">
      <v>63550</v>
    </nc>
  </rcc>
  <rcc rId="39536" sId="5">
    <nc r="E77">
      <v>13800</v>
    </nc>
  </rcc>
  <rcc rId="39537" sId="5">
    <nc r="E78">
      <v>12850</v>
    </nc>
  </rcc>
  <rcc rId="39538" sId="5">
    <nc r="E79">
      <v>11050</v>
    </nc>
  </rcc>
  <rcc rId="39539" sId="5">
    <nc r="E80">
      <v>9215</v>
    </nc>
  </rcc>
  <rcc rId="39540" sId="5">
    <nc r="E81">
      <v>11285</v>
    </nc>
  </rcc>
  <rcc rId="39541" sId="5">
    <nc r="E82">
      <v>2585</v>
    </nc>
  </rcc>
  <rcc rId="39542" sId="5">
    <nc r="E83">
      <v>16560</v>
    </nc>
  </rcc>
  <rcc rId="39543" sId="5">
    <nc r="E84">
      <v>245</v>
    </nc>
  </rcc>
  <rcc rId="39544" sId="5">
    <nc r="E85">
      <v>26275</v>
    </nc>
  </rcc>
  <rcc rId="39545" sId="5">
    <nc r="E86">
      <v>27750</v>
    </nc>
  </rcc>
  <rcc rId="39546" sId="5">
    <nc r="E87">
      <v>9215</v>
    </nc>
  </rcc>
  <rcc rId="39547" sId="5">
    <nc r="E88">
      <v>3165</v>
    </nc>
  </rcc>
  <rcc rId="39548" sId="5">
    <nc r="E89">
      <v>46355</v>
    </nc>
  </rcc>
  <rcc rId="39549" sId="5">
    <nc r="E90">
      <v>27875</v>
    </nc>
  </rcc>
  <rcc rId="39550" sId="5">
    <nc r="E91">
      <v>71870</v>
    </nc>
  </rcc>
  <rcc rId="39551" sId="5">
    <nc r="E92">
      <v>42750</v>
    </nc>
  </rcc>
  <rcc rId="39552" sId="5">
    <nc r="E93">
      <v>795</v>
    </nc>
  </rcc>
  <rcc rId="39553" sId="5">
    <nc r="E94">
      <v>3810</v>
    </nc>
  </rcc>
  <rcc rId="39554" sId="5">
    <nc r="E95">
      <v>23395</v>
    </nc>
  </rcc>
  <rcc rId="39555" sId="5">
    <nc r="E96">
      <v>10065</v>
    </nc>
  </rcc>
  <rcc rId="39556" sId="5">
    <nc r="E97">
      <v>36375</v>
    </nc>
  </rcc>
  <rcc rId="39557" sId="5">
    <nc r="E98">
      <v>9245</v>
    </nc>
  </rcc>
  <rcc rId="39558" sId="5">
    <nc r="E99">
      <v>50510</v>
    </nc>
  </rcc>
  <rcc rId="39559" sId="5">
    <nc r="E100">
      <v>33040</v>
    </nc>
  </rcc>
  <rcc rId="39560" sId="5">
    <nc r="E101">
      <v>35540</v>
    </nc>
  </rcc>
  <rcc rId="39561" sId="5">
    <nc r="E102">
      <v>19735</v>
    </nc>
  </rcc>
  <rcc rId="39562" sId="5">
    <nc r="E103">
      <v>16140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63" sId="5">
    <nc r="E104">
      <v>24800</v>
    </nc>
  </rcc>
  <rcc rId="39564" sId="5">
    <nc r="E105">
      <v>5485</v>
    </nc>
  </rcc>
  <rcc rId="39565" sId="5">
    <nc r="E106">
      <v>10625</v>
    </nc>
  </rcc>
  <rcc rId="39566" sId="5">
    <nc r="E107">
      <v>5480</v>
    </nc>
  </rcc>
  <rcc rId="39567" sId="5">
    <nc r="E108">
      <v>100465</v>
    </nc>
  </rcc>
  <rcc rId="39568" sId="5">
    <nc r="E109">
      <v>35440</v>
    </nc>
  </rcc>
  <rcc rId="39569" sId="5">
    <nc r="E110">
      <v>18430</v>
    </nc>
  </rcc>
  <rcc rId="39570" sId="5">
    <nc r="E111">
      <v>32275</v>
    </nc>
  </rcc>
  <rcc rId="39571" sId="5">
    <nc r="E112">
      <v>6620</v>
    </nc>
  </rcc>
  <rcc rId="39572" sId="5">
    <nc r="E113">
      <v>20170</v>
    </nc>
  </rcc>
  <rcc rId="39573" sId="5">
    <nc r="E114">
      <v>13610</v>
    </nc>
  </rcc>
  <rcc rId="39574" sId="5">
    <nc r="E115">
      <v>49200</v>
    </nc>
  </rcc>
  <rcc rId="39575" sId="5">
    <nc r="E116">
      <v>38515</v>
    </nc>
  </rcc>
  <rcc rId="39576" sId="5">
    <nc r="E117">
      <v>98890</v>
    </nc>
  </rcc>
  <rcc rId="39577" sId="5">
    <nc r="E118">
      <v>45350</v>
    </nc>
  </rcc>
  <rcc rId="39578" sId="5">
    <nc r="E119">
      <v>4170</v>
    </nc>
  </rcc>
  <rcc rId="39579" sId="5">
    <nc r="E120">
      <v>89170</v>
    </nc>
  </rcc>
  <rcc rId="39580" sId="5">
    <nc r="E122">
      <v>16555</v>
    </nc>
  </rcc>
  <rcc rId="39581" sId="5">
    <nc r="E123">
      <v>5810</v>
    </nc>
  </rcc>
  <rcc rId="39582" sId="5">
    <nc r="E124">
      <v>9770</v>
    </nc>
  </rcc>
  <rcc rId="39583" sId="5">
    <nc r="E125">
      <v>11400</v>
    </nc>
  </rcc>
  <rcc rId="39584" sId="5">
    <nc r="E126">
      <v>33770</v>
    </nc>
  </rcc>
  <rcc rId="39585" sId="5">
    <nc r="E127">
      <v>67315</v>
    </nc>
  </rcc>
  <rcc rId="39586" sId="5">
    <nc r="E128">
      <v>13440</v>
    </nc>
  </rcc>
  <rcc rId="39587" sId="5">
    <nc r="E129">
      <v>17110</v>
    </nc>
  </rcc>
  <rcc rId="39588" sId="5">
    <nc r="E130">
      <v>12540</v>
    </nc>
  </rcc>
  <rcc rId="39589" sId="5">
    <nc r="E131">
      <v>9050</v>
    </nc>
  </rcc>
  <rcc rId="39590" sId="5">
    <nc r="E132">
      <v>10480</v>
    </nc>
  </rcc>
  <rcc rId="39591" sId="5">
    <nc r="E133">
      <v>20340</v>
    </nc>
  </rcc>
  <rcc rId="39592" sId="5">
    <nc r="E134">
      <v>20270</v>
    </nc>
  </rcc>
  <rcc rId="39593" sId="5">
    <nc r="E135">
      <v>32490</v>
    </nc>
  </rcc>
  <rcc rId="39594" sId="5">
    <nc r="E136">
      <v>61190</v>
    </nc>
  </rcc>
  <rcc rId="39595" sId="5">
    <nc r="E137">
      <v>30965</v>
    </nc>
  </rcc>
  <rcc rId="39596" sId="5">
    <nc r="E138">
      <v>31380</v>
    </nc>
  </rcc>
  <rcc rId="39597" sId="5">
    <nc r="E139">
      <v>42260</v>
    </nc>
  </rcc>
  <rcc rId="39598" sId="5">
    <nc r="E140">
      <v>20640</v>
    </nc>
  </rcc>
  <rcc rId="39599" sId="5">
    <nc r="E141">
      <v>9845</v>
    </nc>
  </rcc>
  <rcc rId="39600" sId="5">
    <nc r="E142">
      <v>29835</v>
    </nc>
  </rcc>
  <rcc rId="39601" sId="5">
    <nc r="E143">
      <v>42910</v>
    </nc>
  </rcc>
  <rcc rId="39602" sId="5">
    <nc r="E144">
      <v>61990</v>
    </nc>
  </rcc>
  <rcc rId="39603" sId="5">
    <nc r="E145">
      <v>12515</v>
    </nc>
  </rcc>
  <rcc rId="39604" sId="5">
    <nc r="E146">
      <v>14695</v>
    </nc>
  </rcc>
  <rcc rId="39605" sId="5">
    <nc r="E147">
      <v>32860</v>
    </nc>
  </rcc>
  <rcc rId="39606" sId="5">
    <nc r="E148">
      <v>15975</v>
    </nc>
  </rcc>
  <rcc rId="39607" sId="5">
    <nc r="E149">
      <v>41275</v>
    </nc>
  </rcc>
  <rcc rId="39608" sId="5">
    <nc r="E151">
      <v>48215</v>
    </nc>
  </rcc>
  <rcc rId="39609" sId="5">
    <nc r="E152">
      <v>24580</v>
    </nc>
  </rcc>
  <rcc rId="39610" sId="5">
    <nc r="E154">
      <v>30285</v>
    </nc>
  </rcc>
  <rcc rId="39611" sId="5">
    <nc r="E155">
      <v>82790</v>
    </nc>
  </rcc>
  <rfmt sheetId="5" sqref="E150">
    <dxf>
      <fill>
        <patternFill>
          <bgColor rgb="FFFF0000"/>
        </patternFill>
      </fill>
    </dxf>
  </rfmt>
  <rfmt sheetId="5" sqref="E153">
    <dxf>
      <fill>
        <patternFill>
          <bgColor rgb="FFFF0000"/>
        </patternFill>
      </fill>
    </dxf>
  </rfmt>
  <rcc rId="39612" sId="5">
    <nc r="E156">
      <v>27495</v>
    </nc>
  </rcc>
  <rcc rId="39613" sId="5">
    <nc r="E157">
      <v>38995</v>
    </nc>
  </rcc>
  <rcc rId="39614" sId="5">
    <nc r="E158">
      <v>6895</v>
    </nc>
  </rcc>
  <rcc rId="39615" sId="5">
    <nc r="E159">
      <v>8690</v>
    </nc>
  </rcc>
  <rcc rId="39616" sId="5">
    <nc r="E160">
      <v>17915</v>
    </nc>
  </rcc>
  <rcc rId="39617" sId="5">
    <nc r="E161">
      <v>93045</v>
    </nc>
  </rcc>
  <rcc rId="39618" sId="5">
    <nc r="E162">
      <v>78605</v>
    </nc>
  </rcc>
  <rcc rId="39619" sId="5">
    <nc r="E163">
      <v>22845</v>
    </nc>
  </rcc>
  <rcc rId="39620" sId="5">
    <nc r="E164">
      <v>46975</v>
    </nc>
  </rcc>
  <rcc rId="39621" sId="5">
    <nc r="E165">
      <v>1360</v>
    </nc>
  </rcc>
  <rcc rId="39622" sId="5">
    <nc r="E166">
      <v>24895</v>
    </nc>
  </rcc>
  <rcc rId="39623" sId="5">
    <nc r="E167">
      <v>2375</v>
    </nc>
  </rcc>
  <rcc rId="39624" sId="5">
    <nc r="E168">
      <v>14400</v>
    </nc>
  </rcc>
  <rcc rId="39625" sId="5">
    <nc r="E169">
      <v>13975</v>
    </nc>
  </rcc>
  <rcc rId="39626" sId="5">
    <nc r="E170">
      <v>12380</v>
    </nc>
  </rcc>
  <rcc rId="39627" sId="5">
    <nc r="E171">
      <v>73650</v>
    </nc>
  </rcc>
  <rcc rId="39628" sId="5">
    <nc r="E172">
      <v>42005</v>
    </nc>
  </rcc>
  <rcc rId="39629" sId="5">
    <nc r="E173">
      <v>21720</v>
    </nc>
  </rcc>
  <rcc rId="39630" sId="5">
    <nc r="E174">
      <v>11570</v>
    </nc>
  </rcc>
  <rcc rId="39631" sId="5">
    <nc r="E175">
      <v>56225</v>
    </nc>
  </rcc>
  <rcc rId="39632" sId="5">
    <nc r="E176">
      <v>46270</v>
    </nc>
  </rcc>
  <rcc rId="39633" sId="5">
    <nc r="E177">
      <v>37250</v>
    </nc>
  </rcc>
  <rcc rId="39634" sId="5">
    <nc r="E178">
      <v>1375</v>
    </nc>
  </rcc>
  <rcc rId="39635" sId="5">
    <nc r="E179">
      <v>51875</v>
    </nc>
  </rcc>
  <rcc rId="39636" sId="5">
    <nc r="E180">
      <v>41060</v>
    </nc>
  </rcc>
  <rcc rId="39637" sId="5">
    <nc r="E181">
      <v>11935</v>
    </nc>
  </rcc>
  <rcc rId="39638" sId="5">
    <nc r="E182">
      <v>10415</v>
    </nc>
  </rcc>
  <rcc rId="39639" sId="5">
    <nc r="E183">
      <v>33025</v>
    </nc>
  </rcc>
  <rcc rId="39640" sId="5">
    <nc r="E184">
      <v>25800</v>
    </nc>
  </rcc>
  <rcc rId="39641" sId="5">
    <nc r="E185">
      <v>12185</v>
    </nc>
  </rcc>
  <rcc rId="39642" sId="5">
    <nc r="E186">
      <v>21220</v>
    </nc>
  </rcc>
  <rcc rId="39643" sId="5">
    <nc r="E187">
      <v>41115</v>
    </nc>
  </rcc>
  <rcc rId="39644" sId="5">
    <nc r="E188">
      <v>14830</v>
    </nc>
  </rcc>
  <rcc rId="39645" sId="5">
    <nc r="E189">
      <v>128275</v>
    </nc>
  </rcc>
  <rcc rId="39646" sId="5">
    <nc r="E190">
      <v>9990</v>
    </nc>
  </rcc>
  <rcc rId="39647" sId="5">
    <nc r="E191">
      <v>29370</v>
    </nc>
  </rcc>
  <rcc rId="39648" sId="5">
    <nc r="E192">
      <v>37645</v>
    </nc>
  </rcc>
  <rcc rId="39649" sId="5">
    <nc r="E193">
      <v>28940</v>
    </nc>
  </rcc>
  <rcc rId="39650" sId="5">
    <nc r="E194">
      <v>10225</v>
    </nc>
  </rcc>
  <rcc rId="39651" sId="5">
    <nc r="E195">
      <v>11530</v>
    </nc>
  </rcc>
  <rcc rId="39652" sId="5">
    <nc r="E196">
      <v>28975</v>
    </nc>
  </rcc>
  <rcc rId="39653" sId="5">
    <nc r="E197">
      <v>10775</v>
    </nc>
  </rcc>
  <rcc rId="39654" sId="5">
    <nc r="E198">
      <v>19415</v>
    </nc>
  </rcc>
  <rcc rId="39655" sId="5">
    <nc r="E199">
      <v>16725</v>
    </nc>
  </rcc>
  <rcc rId="39656" sId="5">
    <nc r="E200">
      <v>23010</v>
    </nc>
  </rcc>
  <rcc rId="39657" sId="5">
    <nc r="E201">
      <v>17740</v>
    </nc>
  </rcc>
  <rcc rId="39658" sId="5">
    <nc r="G150">
      <v>39730</v>
    </nc>
  </rcc>
  <rfmt sheetId="5" sqref="E153">
    <dxf>
      <fill>
        <patternFill>
          <bgColor theme="0"/>
        </patternFill>
      </fill>
    </dxf>
  </rfmt>
  <rcc rId="39659" sId="5">
    <nc r="E153">
      <v>1405</v>
    </nc>
  </rcc>
  <rfmt sheetId="5" sqref="F150">
    <dxf>
      <fill>
        <patternFill>
          <bgColor rgb="FFFF0000"/>
        </patternFill>
      </fill>
    </dxf>
  </rfmt>
  <rfmt sheetId="5" sqref="E150">
    <dxf>
      <fill>
        <patternFill>
          <bgColor theme="0"/>
        </patternFill>
      </fill>
    </dxf>
  </rfmt>
  <rcc rId="39660" sId="5">
    <oc r="D150">
      <v>39730</v>
    </oc>
    <nc r="D150"/>
  </rcc>
  <rcc rId="39661" sId="5">
    <oc r="F150">
      <f>E150-D150</f>
    </oc>
    <nc r="F150">
      <v>77</v>
    </nc>
  </rcc>
  <rcc rId="39662" sId="5">
    <oc r="E8">
      <v>19720</v>
    </oc>
    <nc r="E8">
      <v>19730</v>
    </nc>
  </rcc>
  <rcc rId="39663" sId="5">
    <oc r="E10">
      <v>22895</v>
    </oc>
    <nc r="E10">
      <v>22905</v>
    </nc>
  </rcc>
  <rcc rId="39664" sId="5">
    <oc r="E12">
      <v>22875</v>
    </oc>
    <nc r="E12">
      <v>22885</v>
    </nc>
  </rcc>
  <rcc rId="39665" sId="5">
    <oc r="E16">
      <v>8080</v>
    </oc>
    <nc r="E16">
      <v>8085</v>
    </nc>
  </rcc>
  <rcc rId="39666" sId="5">
    <oc r="E18">
      <v>20300</v>
    </oc>
    <nc r="E18">
      <v>20310</v>
    </nc>
  </rcc>
  <rcc rId="39667" sId="5">
    <oc r="E19">
      <v>15465</v>
    </oc>
    <nc r="E19">
      <v>15475</v>
    </nc>
  </rcc>
  <rcc rId="39668" sId="5">
    <oc r="E20">
      <v>57280</v>
    </oc>
    <nc r="E20">
      <v>57290</v>
    </nc>
  </rcc>
  <rcc rId="39669" sId="5">
    <oc r="E21">
      <v>71800</v>
    </oc>
    <nc r="E21">
      <v>71810</v>
    </nc>
  </rcc>
  <rcc rId="39670" sId="5">
    <oc r="E22">
      <v>56375</v>
    </oc>
    <nc r="E22">
      <v>56385</v>
    </nc>
  </rcc>
  <rcc rId="39671" sId="5">
    <oc r="E24">
      <v>9325</v>
    </oc>
    <nc r="E24">
      <v>9335</v>
    </nc>
  </rcc>
  <rcc rId="39672" sId="5">
    <oc r="E27">
      <v>6125</v>
    </oc>
    <nc r="E27">
      <v>6135</v>
    </nc>
  </rcc>
  <rcc rId="39673" sId="5">
    <oc r="E29">
      <v>25565</v>
    </oc>
    <nc r="E29">
      <v>25575</v>
    </nc>
  </rcc>
  <rcc rId="39674" sId="5">
    <oc r="E30">
      <v>64315</v>
    </oc>
    <nc r="E30">
      <v>64325</v>
    </nc>
  </rcc>
  <rcc rId="39675" sId="5">
    <oc r="E31">
      <v>22050</v>
    </oc>
    <nc r="E31">
      <v>22060</v>
    </nc>
  </rcc>
  <rcc rId="39676" sId="5">
    <oc r="E32">
      <v>20030</v>
    </oc>
    <nc r="E32">
      <v>20035</v>
    </nc>
  </rcc>
  <rcc rId="39677" sId="5">
    <oc r="E34">
      <v>14745</v>
    </oc>
    <nc r="E34">
      <v>14750</v>
    </nc>
  </rcc>
  <rcc rId="39678" sId="5">
    <oc r="E36">
      <v>72265</v>
    </oc>
    <nc r="E36">
      <v>72275</v>
    </nc>
  </rcc>
  <rcc rId="39679" sId="5">
    <oc r="E37">
      <v>29040</v>
    </oc>
    <nc r="E37">
      <v>29050</v>
    </nc>
  </rcc>
  <rcc rId="39680" sId="5">
    <oc r="E38">
      <v>95095</v>
    </oc>
    <nc r="E38">
      <v>95105</v>
    </nc>
  </rcc>
  <rcc rId="39681" sId="5">
    <oc r="E39">
      <v>13725</v>
    </oc>
    <nc r="E39">
      <v>13735</v>
    </nc>
  </rcc>
  <rcc rId="39682" sId="5">
    <oc r="E41">
      <v>20615</v>
    </oc>
    <nc r="E41">
      <v>20620</v>
    </nc>
  </rcc>
  <rcc rId="39683" sId="5">
    <oc r="E42">
      <v>110065</v>
    </oc>
    <nc r="E42">
      <v>110075</v>
    </nc>
  </rcc>
  <rcc rId="39684" sId="5">
    <oc r="E45">
      <v>21565</v>
    </oc>
    <nc r="E45">
      <v>21575</v>
    </nc>
  </rcc>
  <rcc rId="39685" sId="5">
    <oc r="E47">
      <v>13735</v>
    </oc>
    <nc r="E47">
      <v>13745</v>
    </nc>
  </rcc>
  <rcc rId="39686" sId="5">
    <oc r="E48">
      <v>27110</v>
    </oc>
    <nc r="E48">
      <v>27120</v>
    </nc>
  </rcc>
  <rcc rId="39687" sId="5">
    <oc r="E50">
      <v>21390</v>
    </oc>
    <nc r="E50">
      <v>21400</v>
    </nc>
  </rcc>
  <rcc rId="39688" sId="5">
    <oc r="E51">
      <v>4080</v>
    </oc>
    <nc r="E51">
      <v>4090</v>
    </nc>
  </rcc>
  <rcc rId="39689" sId="5">
    <oc r="E52">
      <v>24020</v>
    </oc>
    <nc r="E52">
      <v>24030</v>
    </nc>
  </rcc>
  <rcc rId="39690" sId="5">
    <oc r="E54">
      <v>45015</v>
    </oc>
    <nc r="E54">
      <v>45025</v>
    </nc>
  </rcc>
  <rcc rId="39691" sId="5">
    <oc r="E55">
      <v>10695</v>
    </oc>
    <nc r="E55">
      <v>10705</v>
    </nc>
  </rcc>
  <rcc rId="39692" sId="5">
    <oc r="E56">
      <v>270960</v>
    </oc>
    <nc r="E56">
      <v>270980</v>
    </nc>
  </rcc>
  <rcc rId="39693" sId="5">
    <oc r="E57">
      <v>33975</v>
    </oc>
    <nc r="E57">
      <v>33985</v>
    </nc>
  </rcc>
  <rcc rId="39694" sId="5">
    <oc r="E58">
      <v>12670</v>
    </oc>
    <nc r="E58">
      <v>12680</v>
    </nc>
  </rcc>
  <rcmt sheetId="5" cell="F150" guid="{16763613-C306-47FA-9FD2-02DE433695A5}" author="HP" newLength="73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95" sId="5">
    <oc r="E67">
      <v>36100</v>
    </oc>
    <nc r="E67">
      <v>36120</v>
    </nc>
  </rcc>
  <rcc rId="39696" sId="5">
    <oc r="E69">
      <v>1655</v>
    </oc>
    <nc r="E69">
      <v>1665</v>
    </nc>
  </rcc>
  <rcc rId="39697" sId="5">
    <oc r="E74">
      <v>10095</v>
    </oc>
    <nc r="E74">
      <v>10105</v>
    </nc>
  </rcc>
  <rcc rId="39698" sId="5">
    <oc r="E76">
      <v>63550</v>
    </oc>
    <nc r="E76">
      <v>63560</v>
    </nc>
  </rcc>
  <rcc rId="39699" sId="5">
    <oc r="E77">
      <v>13800</v>
    </oc>
    <nc r="E77">
      <v>13810</v>
    </nc>
  </rcc>
  <rcc rId="39700" sId="5">
    <oc r="E79">
      <v>11050</v>
    </oc>
    <nc r="E79">
      <v>11060</v>
    </nc>
  </rcc>
  <rcc rId="39701" sId="5">
    <oc r="E80">
      <v>9215</v>
    </oc>
    <nc r="E80">
      <v>9220</v>
    </nc>
  </rcc>
  <rcc rId="39702" sId="5">
    <oc r="E83">
      <v>16560</v>
    </oc>
    <nc r="E83">
      <v>16570</v>
    </nc>
  </rcc>
  <rcc rId="39703" sId="5">
    <oc r="E89">
      <v>46355</v>
    </oc>
    <nc r="E89">
      <v>46375</v>
    </nc>
  </rcc>
  <rcc rId="39704" sId="5">
    <oc r="E91">
      <v>71870</v>
    </oc>
    <nc r="E91">
      <v>71880</v>
    </nc>
  </rcc>
  <rcc rId="39705" sId="5">
    <oc r="E92">
      <v>42750</v>
    </oc>
    <nc r="E92">
      <v>42760</v>
    </nc>
  </rcc>
  <rcc rId="39706" sId="5">
    <oc r="E93">
      <v>795</v>
    </oc>
    <nc r="E93">
      <v>805</v>
    </nc>
  </rcc>
  <rcc rId="39707" sId="5">
    <oc r="E94">
      <v>3810</v>
    </oc>
    <nc r="E94">
      <v>3820</v>
    </nc>
  </rcc>
  <rcc rId="39708" sId="5">
    <oc r="E95">
      <v>23395</v>
    </oc>
    <nc r="E95">
      <v>23405</v>
    </nc>
  </rcc>
  <rcc rId="39709" sId="5">
    <oc r="E97">
      <v>36375</v>
    </oc>
    <nc r="E97">
      <v>36385</v>
    </nc>
  </rcc>
  <rcc rId="39710" sId="5">
    <oc r="E99">
      <v>50510</v>
    </oc>
    <nc r="E99">
      <v>50530</v>
    </nc>
  </rcc>
  <rcc rId="39711" sId="5">
    <oc r="E100">
      <v>33040</v>
    </oc>
    <nc r="E100">
      <v>33050</v>
    </nc>
  </rcc>
  <rcc rId="39712" sId="5">
    <oc r="E101">
      <v>35540</v>
    </oc>
    <nc r="E101">
      <v>35550</v>
    </nc>
  </rcc>
  <rcc rId="39713" sId="5">
    <oc r="E102">
      <v>19735</v>
    </oc>
    <nc r="E102">
      <v>19745</v>
    </nc>
  </rcc>
  <rcc rId="39714" sId="5">
    <oc r="E103">
      <v>16140</v>
    </oc>
    <nc r="E103">
      <v>16150</v>
    </nc>
  </rcc>
  <rcc rId="39715" sId="5">
    <oc r="E105">
      <v>5485</v>
    </oc>
    <nc r="E105">
      <v>5495</v>
    </nc>
  </rcc>
  <rcc rId="39716" sId="5">
    <oc r="E108">
      <v>100465</v>
    </oc>
    <nc r="E108">
      <v>100475</v>
    </nc>
  </rcc>
  <rcc rId="39717" sId="5">
    <oc r="E110">
      <v>18430</v>
    </oc>
    <nc r="E110">
      <v>18440</v>
    </nc>
  </rcc>
  <rcc rId="39718" sId="5">
    <oc r="E111">
      <v>32275</v>
    </oc>
    <nc r="E111">
      <v>32295</v>
    </nc>
  </rcc>
  <rcc rId="39719" sId="5">
    <oc r="E115">
      <v>49200</v>
    </oc>
    <nc r="E115">
      <v>49210</v>
    </nc>
  </rcc>
  <rcc rId="39720" sId="5">
    <oc r="E116">
      <v>38515</v>
    </oc>
    <nc r="E116">
      <v>38525</v>
    </nc>
  </rcc>
  <rcc rId="39721" sId="5">
    <oc r="E118">
      <v>45350</v>
    </oc>
    <nc r="E118">
      <v>45370</v>
    </nc>
  </rcc>
  <rcc rId="39722" sId="5">
    <oc r="E119">
      <v>4170</v>
    </oc>
    <nc r="E119">
      <v>4180</v>
    </nc>
  </rcc>
  <rcc rId="39723" sId="5">
    <oc r="E120">
      <v>89170</v>
    </oc>
    <nc r="E120">
      <v>89180</v>
    </nc>
  </rcc>
  <rcc rId="39724" sId="5">
    <oc r="E124">
      <v>9770</v>
    </oc>
    <nc r="E124">
      <v>9780</v>
    </nc>
  </rcc>
  <rcc rId="39725" sId="5">
    <oc r="E126">
      <v>33770</v>
    </oc>
    <nc r="E126">
      <v>33780</v>
    </nc>
  </rcc>
  <rcc rId="39726" sId="5">
    <oc r="E127">
      <v>67315</v>
    </oc>
    <nc r="E127">
      <v>67335</v>
    </nc>
  </rcc>
  <rcc rId="39727" sId="5">
    <oc r="E128">
      <v>13440</v>
    </oc>
    <nc r="E128">
      <v>13450</v>
    </nc>
  </rcc>
  <rcc rId="39728" sId="5">
    <oc r="E135">
      <v>32490</v>
    </oc>
    <nc r="E135">
      <v>32890</v>
    </nc>
  </rcc>
  <rfmt sheetId="5" sqref="D135:F135">
    <dxf>
      <fill>
        <patternFill patternType="solid">
          <bgColor rgb="FFFF0000"/>
        </patternFill>
      </fill>
    </dxf>
  </rfmt>
  <rcc rId="39729" sId="5">
    <oc r="E138">
      <v>31380</v>
    </oc>
    <nc r="E138">
      <v>31390</v>
    </nc>
  </rcc>
  <rcc rId="39730" sId="5">
    <oc r="E142">
      <v>29835</v>
    </oc>
    <nc r="E142">
      <v>29845</v>
    </nc>
  </rcc>
  <rcc rId="39731" sId="5">
    <oc r="E144">
      <v>61990</v>
    </oc>
    <nc r="E144">
      <v>61995</v>
    </nc>
  </rcc>
  <rcc rId="39732" sId="5">
    <oc r="E145">
      <v>12515</v>
    </oc>
    <nc r="E145">
      <v>12525</v>
    </nc>
  </rcc>
  <rcc rId="39733" sId="5">
    <oc r="E147">
      <v>32860</v>
    </oc>
    <nc r="E147">
      <v>32870</v>
    </nc>
  </rcc>
  <rcc rId="39734" sId="5">
    <oc r="E151">
      <v>48215</v>
    </oc>
    <nc r="E151">
      <v>48225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35" sId="5">
    <oc r="E201">
      <v>17740</v>
    </oc>
    <nc r="E201">
      <v>17750</v>
    </nc>
  </rcc>
  <rcc rId="39736" sId="5">
    <oc r="E198">
      <v>19415</v>
    </oc>
    <nc r="E198">
      <v>19425</v>
    </nc>
  </rcc>
  <rcc rId="39737" sId="5">
    <oc r="E196">
      <v>28975</v>
    </oc>
    <nc r="E196">
      <v>28995</v>
    </nc>
  </rcc>
  <rcc rId="39738" sId="5">
    <oc r="E192">
      <v>37645</v>
    </oc>
    <nc r="E192">
      <v>37665</v>
    </nc>
  </rcc>
  <rcc rId="39739" sId="5">
    <oc r="E191">
      <v>29370</v>
    </oc>
    <nc r="E191">
      <v>29380</v>
    </nc>
  </rcc>
  <rcc rId="39740" sId="5">
    <oc r="E189">
      <v>128275</v>
    </oc>
    <nc r="E189">
      <v>128295</v>
    </nc>
  </rcc>
  <rcc rId="39741" sId="5">
    <oc r="E186">
      <v>21220</v>
    </oc>
    <nc r="E186">
      <v>21230</v>
    </nc>
  </rcc>
  <rcc rId="39742" sId="5">
    <oc r="E181">
      <v>11935</v>
    </oc>
    <nc r="E181">
      <v>11945</v>
    </nc>
  </rcc>
  <rcc rId="39743" sId="5">
    <oc r="E178">
      <v>1375</v>
    </oc>
    <nc r="E178">
      <v>1385</v>
    </nc>
  </rcc>
  <rcc rId="39744" sId="5">
    <oc r="E175">
      <v>56225</v>
    </oc>
    <nc r="E175">
      <v>56235</v>
    </nc>
  </rcc>
  <rcc rId="39745" sId="5">
    <oc r="E173">
      <v>21720</v>
    </oc>
    <nc r="E173">
      <v>21730</v>
    </nc>
  </rcc>
  <rcc rId="39746" sId="5">
    <oc r="E171">
      <v>73650</v>
    </oc>
    <nc r="E171">
      <v>73660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G135">
    <dxf>
      <fill>
        <patternFill>
          <bgColor theme="0"/>
        </patternFill>
      </fill>
    </dxf>
  </rfmt>
  <rfmt sheetId="5" sqref="D135:F135">
    <dxf>
      <fill>
        <patternFill>
          <bgColor theme="0"/>
        </patternFill>
      </fill>
    </dxf>
  </rfmt>
  <rcc rId="39747" sId="5">
    <oc r="G135" t="inlineStr">
      <is>
        <t>Установ. 30.06.11</t>
      </is>
    </oc>
    <nc r="G135">
      <v>32490</v>
    </nc>
  </rcc>
  <rfmt sheetId="5" sqref="G135" start="0" length="2147483647">
    <dxf>
      <font>
        <sz val="11"/>
      </font>
    </dxf>
  </rfmt>
  <rfmt sheetId="5" sqref="G135" start="0" length="2147483647">
    <dxf>
      <font>
        <name val="Times New Roman"/>
        <scheme val="none"/>
      </font>
    </dxf>
  </rfmt>
  <rfmt sheetId="5" sqref="G135" start="0" length="2147483647">
    <dxf>
      <font>
        <b val="0"/>
      </font>
    </dxf>
  </rfmt>
  <rfmt sheetId="5" sqref="G135" start="0" length="2147483647">
    <dxf>
      <font>
        <sz val="10"/>
      </font>
    </dxf>
  </rfmt>
  <rfmt sheetId="5" sqref="G135">
    <dxf>
      <alignment horizontal="center" readingOrder="0"/>
    </dxf>
  </rfmt>
  <rcc rId="39748" sId="5">
    <oc r="E6">
      <v>15195</v>
    </oc>
    <nc r="E6">
      <v>15200</v>
    </nc>
  </rcc>
  <rcc rId="39749" sId="5">
    <oc r="E8">
      <v>19730</v>
    </oc>
    <nc r="E8">
      <v>19740</v>
    </nc>
  </rcc>
  <rcc rId="39750" sId="5">
    <oc r="E9">
      <v>12985</v>
    </oc>
    <nc r="E9">
      <v>13000</v>
    </nc>
  </rcc>
  <rcc rId="39751" sId="5">
    <oc r="E12">
      <v>22885</v>
    </oc>
    <nc r="E12">
      <v>22890</v>
    </nc>
  </rcc>
  <rcc rId="39752" sId="5">
    <oc r="E17">
      <v>33865</v>
    </oc>
    <nc r="E17">
      <v>33870</v>
    </nc>
  </rcc>
  <rcc rId="39753" sId="5">
    <oc r="E18">
      <v>20310</v>
    </oc>
    <nc r="E18">
      <v>20320</v>
    </nc>
  </rcc>
  <rcc rId="39754" sId="5">
    <oc r="E19">
      <v>15475</v>
    </oc>
    <nc r="E19">
      <v>15485</v>
    </nc>
  </rcc>
  <rcc rId="39755" sId="5">
    <oc r="E20">
      <v>57290</v>
    </oc>
    <nc r="E20">
      <v>57300</v>
    </nc>
  </rcc>
  <rcc rId="39756" sId="5">
    <oc r="E22">
      <v>56385</v>
    </oc>
    <nc r="E22">
      <v>56390</v>
    </nc>
  </rcc>
  <rcc rId="39757" sId="5">
    <oc r="E23">
      <v>12765</v>
    </oc>
    <nc r="E23">
      <v>12770</v>
    </nc>
  </rcc>
  <rcc rId="39758" sId="5">
    <oc r="E24">
      <v>9335</v>
    </oc>
    <nc r="E24">
      <v>9340</v>
    </nc>
  </rcc>
  <rcc rId="39759" sId="5">
    <oc r="E27">
      <v>6135</v>
    </oc>
    <nc r="E27">
      <v>6140</v>
    </nc>
  </rcc>
  <rcc rId="39760" sId="5">
    <oc r="E28">
      <v>7755</v>
    </oc>
    <nc r="E28">
      <v>7760</v>
    </nc>
  </rcc>
  <rcc rId="39761" sId="5">
    <oc r="E29">
      <v>25575</v>
    </oc>
    <nc r="E29">
      <v>25580</v>
    </nc>
  </rcc>
  <rcc rId="39762" sId="5">
    <oc r="E30">
      <v>64325</v>
    </oc>
    <nc r="E30">
      <v>64330</v>
    </nc>
  </rcc>
  <rcc rId="39763" sId="5">
    <oc r="E31">
      <v>22060</v>
    </oc>
    <nc r="E31">
      <v>22070</v>
    </nc>
  </rcc>
  <rcc rId="39764" sId="5">
    <oc r="E32">
      <v>20035</v>
    </oc>
    <nc r="E32">
      <v>20040</v>
    </nc>
  </rcc>
  <rcc rId="39765" sId="5">
    <oc r="E35">
      <v>11520</v>
    </oc>
    <nc r="E35">
      <v>11525</v>
    </nc>
  </rcc>
  <rcc rId="39766" sId="5">
    <oc r="E36">
      <v>72275</v>
    </oc>
    <nc r="E36">
      <v>72280</v>
    </nc>
  </rcc>
  <rcc rId="39767" sId="5">
    <oc r="E48">
      <v>27120</v>
    </oc>
    <nc r="E48">
      <v>27130</v>
    </nc>
  </rcc>
  <rcc rId="39768" sId="5">
    <oc r="E49">
      <v>36075</v>
    </oc>
    <nc r="E49">
      <v>36080</v>
    </nc>
  </rcc>
  <rcc rId="39769" sId="5">
    <oc r="E54">
      <v>45025</v>
    </oc>
    <nc r="E54">
      <v>45030</v>
    </nc>
  </rcc>
  <rcc rId="39770" sId="5">
    <oc r="E55">
      <v>10705</v>
    </oc>
    <nc r="E55">
      <v>10710</v>
    </nc>
  </rcc>
  <rcc rId="39771" sId="5">
    <oc r="E58">
      <v>12680</v>
    </oc>
    <nc r="E58">
      <v>12690</v>
    </nc>
  </rcc>
  <rcc rId="39772" sId="5">
    <oc r="E64">
      <v>21320</v>
    </oc>
    <nc r="E64">
      <v>21330</v>
    </nc>
  </rcc>
  <rcc rId="39773" sId="5">
    <oc r="E66">
      <v>25025</v>
    </oc>
    <nc r="E66">
      <v>25030</v>
    </nc>
  </rcc>
  <rcc rId="39774" sId="5">
    <oc r="E67">
      <v>36120</v>
    </oc>
    <nc r="E67">
      <v>36130</v>
    </nc>
  </rcc>
  <rcc rId="39775" sId="5">
    <oc r="E68">
      <v>6795</v>
    </oc>
    <nc r="E68">
      <v>6800</v>
    </nc>
  </rcc>
  <rcc rId="39776" sId="5">
    <oc r="E72">
      <v>34685</v>
    </oc>
    <nc r="E72">
      <v>34690</v>
    </nc>
  </rcc>
  <rcc rId="39777" sId="5">
    <oc r="E76">
      <v>63560</v>
    </oc>
    <nc r="E76">
      <v>63570</v>
    </nc>
  </rcc>
  <rcc rId="39778" sId="5">
    <oc r="E81">
      <v>11285</v>
    </oc>
    <nc r="E81">
      <v>11290</v>
    </nc>
  </rcc>
  <rcc rId="39779" sId="5">
    <oc r="E91">
      <v>71880</v>
    </oc>
    <nc r="E91">
      <v>71890</v>
    </nc>
  </rcc>
  <rcc rId="39780" sId="5">
    <oc r="E96">
      <v>10065</v>
    </oc>
    <nc r="E96">
      <v>10070</v>
    </nc>
  </rcc>
  <rcc rId="39781" sId="5">
    <oc r="E97">
      <v>36385</v>
    </oc>
    <nc r="E97">
      <v>36390</v>
    </nc>
  </rcc>
  <rcc rId="39782" sId="5">
    <oc r="E100">
      <v>33050</v>
    </oc>
    <nc r="E100">
      <v>33060</v>
    </nc>
  </rcc>
  <rcc rId="39783" sId="5">
    <oc r="E101">
      <v>35550</v>
    </oc>
    <nc r="E101">
      <v>35560</v>
    </nc>
  </rcc>
  <rcc rId="39784" sId="5">
    <oc r="E102">
      <v>19745</v>
    </oc>
    <nc r="E102">
      <v>19750</v>
    </nc>
  </rcc>
  <rcc rId="39785" sId="5">
    <oc r="E108">
      <v>100475</v>
    </oc>
    <nc r="E108">
      <v>100480</v>
    </nc>
  </rcc>
  <rcc rId="39786" sId="5">
    <oc r="E110">
      <v>18440</v>
    </oc>
    <nc r="E110">
      <v>18450</v>
    </nc>
  </rcc>
  <rcc rId="39787" sId="5">
    <oc r="E111">
      <v>32295</v>
    </oc>
    <nc r="E111">
      <v>32300</v>
    </nc>
  </rcc>
  <rcc rId="39788" sId="5">
    <oc r="E117">
      <v>98890</v>
    </oc>
    <nc r="E117">
      <v>98900</v>
    </nc>
  </rcc>
  <rcc rId="39789" sId="5">
    <oc r="E133">
      <v>20340</v>
    </oc>
    <nc r="E133">
      <v>20350</v>
    </nc>
  </rcc>
  <rcc rId="39790" sId="5">
    <oc r="E134">
      <v>20270</v>
    </oc>
    <nc r="E134">
      <v>20280</v>
    </nc>
  </rcc>
  <rcc rId="39791" sId="5">
    <oc r="E136">
      <v>61190</v>
    </oc>
    <nc r="E136">
      <v>61200</v>
    </nc>
  </rcc>
  <rcc rId="39792" sId="5">
    <oc r="E137">
      <v>30965</v>
    </oc>
    <nc r="E137">
      <v>30970</v>
    </nc>
  </rcc>
  <rcc rId="39793" sId="5">
    <oc r="E139">
      <v>42260</v>
    </oc>
    <nc r="E139">
      <v>42270</v>
    </nc>
  </rcc>
  <rcc rId="39794" sId="5">
    <oc r="E140">
      <v>20640</v>
    </oc>
    <nc r="E140">
      <v>20650</v>
    </nc>
  </rcc>
  <rcc rId="39795" sId="5">
    <oc r="E143">
      <v>42910</v>
    </oc>
    <nc r="E143">
      <v>42920</v>
    </nc>
  </rcc>
  <rcc rId="39796" sId="5">
    <oc r="E144">
      <v>61995</v>
    </oc>
    <nc r="E144">
      <v>62000</v>
    </nc>
  </rcc>
  <rcc rId="39797" sId="5">
    <oc r="E146">
      <v>14695</v>
    </oc>
    <nc r="E146">
      <v>14700</v>
    </nc>
  </rcc>
  <rcc rId="39798" sId="5">
    <oc r="E148">
      <v>15975</v>
    </oc>
    <nc r="E148">
      <v>15985</v>
    </nc>
  </rcc>
  <rcc rId="39799" sId="5">
    <oc r="E155">
      <v>82790</v>
    </oc>
    <nc r="E155">
      <v>82800</v>
    </nc>
  </rcc>
  <rcc rId="39800" sId="5">
    <oc r="E156">
      <v>27495</v>
    </oc>
    <nc r="E156">
      <v>27500</v>
    </nc>
  </rcc>
  <rcc rId="39801" sId="5">
    <oc r="E157">
      <v>38995</v>
    </oc>
    <nc r="E157">
      <v>39000</v>
    </nc>
  </rcc>
  <rcc rId="39802" sId="5">
    <oc r="E158">
      <v>6895</v>
    </oc>
    <nc r="E158">
      <v>6900</v>
    </nc>
  </rcc>
  <rcc rId="39803" sId="5">
    <oc r="E160">
      <v>17915</v>
    </oc>
    <nc r="E160">
      <v>17930</v>
    </nc>
  </rcc>
  <rcc rId="39804" sId="5">
    <oc r="E161">
      <v>93045</v>
    </oc>
    <nc r="E161">
      <v>93050</v>
    </nc>
  </rcc>
  <rcc rId="39805" sId="5">
    <oc r="E162">
      <v>78605</v>
    </oc>
    <nc r="E162">
      <v>78630</v>
    </nc>
  </rcc>
  <rcc rId="39806" sId="5">
    <oc r="E163">
      <v>22845</v>
    </oc>
    <nc r="E163">
      <v>22855</v>
    </nc>
  </rcc>
  <rcc rId="39807" sId="5">
    <oc r="E164">
      <v>46975</v>
    </oc>
    <nc r="E164">
      <v>46980</v>
    </nc>
  </rcc>
  <rcc rId="39808" sId="5">
    <oc r="E165">
      <v>1360</v>
    </oc>
    <nc r="E165">
      <v>1370</v>
    </nc>
  </rcc>
  <rcc rId="39809" sId="5">
    <oc r="E166">
      <v>24895</v>
    </oc>
    <nc r="E166">
      <v>24900</v>
    </nc>
  </rcc>
  <rcc rId="39810" sId="5">
    <oc r="E167">
      <v>2375</v>
    </oc>
    <nc r="E167">
      <v>2380</v>
    </nc>
  </rcc>
  <rcc rId="39811" sId="5">
    <oc r="E168">
      <v>14400</v>
    </oc>
    <nc r="E168">
      <v>14410</v>
    </nc>
  </rcc>
  <rcc rId="39812" sId="5">
    <oc r="E172">
      <v>42005</v>
    </oc>
    <nc r="E172">
      <v>42010</v>
    </nc>
  </rcc>
  <rcc rId="39813" sId="5">
    <oc r="E175">
      <v>56235</v>
    </oc>
    <nc r="E175">
      <v>56240</v>
    </nc>
  </rcc>
  <rcc rId="39814" sId="5">
    <oc r="E177">
      <v>37250</v>
    </oc>
    <nc r="E177">
      <v>37260</v>
    </nc>
  </rcc>
  <rcc rId="39815" sId="5">
    <oc r="E179">
      <v>51875</v>
    </oc>
    <nc r="E179">
      <v>51880</v>
    </nc>
  </rcc>
  <rcc rId="39816" sId="5">
    <oc r="E180">
      <v>41060</v>
    </oc>
    <nc r="E180">
      <v>41070</v>
    </nc>
  </rcc>
  <rcc rId="39817" sId="5">
    <oc r="E181">
      <v>11945</v>
    </oc>
    <nc r="E181">
      <v>11950</v>
    </nc>
  </rcc>
  <rcc rId="39818" sId="5">
    <oc r="E182">
      <v>10415</v>
    </oc>
    <nc r="E182">
      <v>10420</v>
    </nc>
  </rcc>
  <rcc rId="39819" sId="5">
    <oc r="E184">
      <v>25800</v>
    </oc>
    <nc r="E184">
      <v>25810</v>
    </nc>
  </rcc>
  <rcc rId="39820" sId="5">
    <oc r="E185">
      <v>12185</v>
    </oc>
    <nc r="E185">
      <v>12190</v>
    </nc>
  </rcc>
  <rcc rId="39821" sId="5">
    <oc r="E189">
      <v>128295</v>
    </oc>
    <nc r="E189">
      <v>128300</v>
    </nc>
  </rcc>
  <rcc rId="39822" sId="5">
    <oc r="E190">
      <v>9990</v>
    </oc>
    <nc r="E190">
      <v>10000</v>
    </nc>
  </rcc>
  <rcc rId="39823" sId="5">
    <oc r="E195">
      <v>11530</v>
    </oc>
    <nc r="E195">
      <v>11540</v>
    </nc>
  </rcc>
  <rcc rId="39824" sId="5">
    <oc r="E197">
      <v>10775</v>
    </oc>
    <nc r="E197">
      <v>10780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38" sId="2">
    <nc r="E6">
      <v>1750</v>
    </nc>
  </rcc>
  <rcc rId="39839" sId="2">
    <nc r="E7">
      <v>24160</v>
    </nc>
  </rcc>
  <rcc rId="39840" sId="2">
    <nc r="E8">
      <v>21515</v>
    </nc>
  </rcc>
  <rcc rId="39841" sId="2">
    <nc r="E9">
      <v>29905</v>
    </nc>
  </rcc>
  <rcc rId="39842" sId="2">
    <nc r="E11">
      <v>27560</v>
    </nc>
  </rcc>
  <rcc rId="39843" sId="2">
    <nc r="E12">
      <v>20960</v>
    </nc>
  </rcc>
  <rcc rId="39844" sId="2">
    <nc r="E13">
      <v>34370</v>
    </nc>
  </rcc>
  <rcc rId="39845" sId="2">
    <nc r="E14">
      <v>22545</v>
    </nc>
  </rcc>
  <rcc rId="39846" sId="2">
    <nc r="E15">
      <v>42755</v>
    </nc>
  </rcc>
  <rcc rId="39847" sId="2">
    <nc r="E16">
      <v>43695</v>
    </nc>
  </rcc>
  <rcc rId="39848" sId="2">
    <nc r="E17">
      <v>37795</v>
    </nc>
  </rcc>
  <rcc rId="39849" sId="2">
    <nc r="E18">
      <v>18205</v>
    </nc>
  </rcc>
  <rcc rId="39850" sId="2">
    <nc r="E19">
      <v>2990</v>
    </nc>
  </rcc>
  <rcc rId="39851" sId="2">
    <nc r="E20">
      <v>2975</v>
    </nc>
  </rcc>
  <rcc rId="39852" sId="2">
    <nc r="E21">
      <v>30080</v>
    </nc>
  </rcc>
  <rcc rId="39853" sId="2">
    <nc r="E22">
      <v>8610</v>
    </nc>
  </rcc>
  <rcc rId="39854" sId="2">
    <nc r="E23">
      <v>1610</v>
    </nc>
  </rcc>
  <rcc rId="39855" sId="2">
    <nc r="E24">
      <v>10090</v>
    </nc>
  </rcc>
  <rcc rId="39856" sId="2">
    <nc r="E25">
      <v>15070</v>
    </nc>
  </rcc>
  <rcc rId="39857" sId="2">
    <nc r="E27">
      <v>50800</v>
    </nc>
  </rcc>
  <rcc rId="39858" sId="2">
    <nc r="G26">
      <v>14635</v>
    </nc>
  </rcc>
  <rcc rId="39859" sId="2">
    <nc r="E26">
      <v>14780</v>
    </nc>
  </rcc>
  <rfmt sheetId="2" sqref="G26">
    <dxf>
      <alignment horizontal="center" readingOrder="0"/>
    </dxf>
  </rfmt>
  <rcc rId="39860" sId="2">
    <nc r="E28">
      <v>12710</v>
    </nc>
  </rcc>
  <rcc rId="39861" sId="2">
    <nc r="E29">
      <v>69450</v>
    </nc>
  </rcc>
  <rcc rId="39862" sId="2">
    <nc r="E30">
      <v>9485</v>
    </nc>
  </rcc>
  <rcc rId="39863" sId="2">
    <nc r="E31">
      <v>2525</v>
    </nc>
  </rcc>
  <rcc rId="39864" sId="2">
    <nc r="E32">
      <v>26600</v>
    </nc>
  </rcc>
  <rcc rId="39865" sId="2">
    <nc r="E33">
      <v>435</v>
    </nc>
  </rcc>
  <rcc rId="39866" sId="2">
    <nc r="E34">
      <v>50825</v>
    </nc>
  </rcc>
  <rcc rId="39867" sId="2">
    <nc r="E35">
      <v>57760</v>
    </nc>
  </rcc>
  <rcc rId="39868" sId="2">
    <nc r="E36">
      <v>15235</v>
    </nc>
  </rcc>
  <rcc rId="39869" sId="2">
    <nc r="E37">
      <v>38045</v>
    </nc>
  </rcc>
  <rcc rId="39870" sId="2">
    <nc r="E38">
      <v>45690</v>
    </nc>
  </rcc>
  <rcc rId="39871" sId="2">
    <nc r="E39">
      <v>33590</v>
    </nc>
  </rcc>
  <rcc rId="39872" sId="2">
    <nc r="E40">
      <v>31155</v>
    </nc>
  </rcc>
  <rcc rId="39873" sId="2">
    <nc r="E41">
      <v>33155</v>
    </nc>
  </rcc>
  <rcc rId="39874" sId="2">
    <nc r="E42">
      <v>31825</v>
    </nc>
  </rcc>
  <rcc rId="39875" sId="2">
    <nc r="E43">
      <v>7150</v>
    </nc>
  </rcc>
  <rcc rId="39876" sId="2">
    <nc r="E44">
      <v>36650</v>
    </nc>
  </rcc>
  <rcc rId="39877" sId="2">
    <nc r="E45">
      <v>26310</v>
    </nc>
  </rcc>
  <rcc rId="39878" sId="2">
    <nc r="E46">
      <v>44505</v>
    </nc>
  </rcc>
  <rcc rId="39879" sId="2">
    <nc r="E47">
      <v>54585</v>
    </nc>
  </rcc>
  <rcc rId="39880" sId="2">
    <nc r="E48">
      <v>42720</v>
    </nc>
  </rcc>
  <rcc rId="39881" sId="2">
    <nc r="E49">
      <v>90630</v>
    </nc>
  </rcc>
  <rcc rId="39882" sId="2">
    <nc r="E50">
      <v>82220</v>
    </nc>
  </rcc>
  <rcc rId="39883" sId="2">
    <nc r="E51">
      <v>10975</v>
    </nc>
  </rcc>
  <rcc rId="39884" sId="2">
    <nc r="E52">
      <v>12190</v>
    </nc>
  </rcc>
  <rcc rId="39885" sId="2">
    <nc r="E53">
      <v>22010</v>
    </nc>
  </rcc>
  <rcc rId="39886" sId="2">
    <nc r="E54">
      <v>13570</v>
    </nc>
  </rcc>
  <rcc rId="39887" sId="2">
    <nc r="E55">
      <v>45680</v>
    </nc>
  </rcc>
  <rcc rId="39888" sId="2">
    <nc r="E56">
      <v>12125</v>
    </nc>
  </rcc>
  <rcc rId="39889" sId="2">
    <nc r="E57">
      <v>1170</v>
    </nc>
  </rcc>
  <rfmt sheetId="2" sqref="C57">
    <dxf>
      <fill>
        <patternFill>
          <bgColor theme="0"/>
        </patternFill>
      </fill>
    </dxf>
  </rfmt>
  <rcc rId="39890" sId="2">
    <nc r="E58">
      <v>24490</v>
    </nc>
  </rcc>
  <rcc rId="39891" sId="2">
    <nc r="E59">
      <v>24020</v>
    </nc>
  </rcc>
  <rcc rId="39892" sId="2">
    <nc r="E60">
      <v>13285</v>
    </nc>
  </rcc>
  <rcc rId="39893" sId="2">
    <nc r="E61">
      <v>71865</v>
    </nc>
  </rcc>
  <rcc rId="39894" sId="2">
    <nc r="E62">
      <v>15095</v>
    </nc>
  </rcc>
  <rcc rId="39895" sId="2">
    <nc r="E63">
      <v>2170</v>
    </nc>
  </rcc>
  <rcc rId="39896" sId="2">
    <nc r="E64">
      <v>20940</v>
    </nc>
  </rcc>
  <rcc rId="39897" sId="2">
    <nc r="E65">
      <v>69440</v>
    </nc>
  </rcc>
  <rcc rId="39898" sId="2">
    <nc r="E66">
      <v>33965</v>
    </nc>
  </rcc>
  <rcc rId="39899" sId="2">
    <nc r="E67">
      <v>8375</v>
    </nc>
  </rcc>
  <rcc rId="39900" sId="2">
    <nc r="E68">
      <v>28645</v>
    </nc>
  </rcc>
  <rcc rId="39901" sId="2">
    <nc r="E69">
      <v>56850</v>
    </nc>
  </rcc>
  <rcc rId="39902" sId="2">
    <nc r="E70">
      <v>89225</v>
    </nc>
  </rcc>
  <rcc rId="39903" sId="2">
    <nc r="E71">
      <v>37685</v>
    </nc>
  </rcc>
  <rcc rId="39904" sId="2">
    <nc r="E72">
      <v>7335</v>
    </nc>
  </rcc>
  <rcc rId="39905" sId="2">
    <nc r="E73">
      <v>60505</v>
    </nc>
  </rcc>
  <rcc rId="39906" sId="2">
    <nc r="E74">
      <v>10280</v>
    </nc>
  </rcc>
  <rcc rId="39907" sId="2">
    <nc r="E75">
      <v>275</v>
    </nc>
  </rcc>
  <rcc rId="39908" sId="2">
    <nc r="E76">
      <v>27325</v>
    </nc>
  </rcc>
  <rcc rId="39909" sId="2">
    <nc r="E77">
      <v>21050</v>
    </nc>
  </rcc>
  <rcc rId="39910" sId="2">
    <nc r="E78">
      <v>39155</v>
    </nc>
  </rcc>
  <rcc rId="39911" sId="2">
    <nc r="E79">
      <v>8565</v>
    </nc>
  </rcc>
  <rcc rId="39912" sId="2">
    <nc r="E80">
      <v>29300</v>
    </nc>
  </rcc>
  <rcc rId="39913" sId="2">
    <nc r="E81">
      <v>11635</v>
    </nc>
  </rcc>
  <rcc rId="39914" sId="2">
    <nc r="E82">
      <v>585</v>
    </nc>
  </rcc>
  <rcc rId="39915" sId="2">
    <nc r="E83">
      <v>8065</v>
    </nc>
  </rcc>
  <rcc rId="39916" sId="2">
    <nc r="E84">
      <v>13630</v>
    </nc>
  </rcc>
  <rcc rId="39917" sId="2">
    <nc r="E85">
      <v>10270</v>
    </nc>
  </rcc>
  <rcc rId="39918" sId="2">
    <nc r="E86">
      <v>39765</v>
    </nc>
  </rcc>
  <rcc rId="39919" sId="2">
    <nc r="E87">
      <v>36235</v>
    </nc>
  </rcc>
  <rcc rId="39920" sId="2">
    <nc r="E88">
      <v>19675</v>
    </nc>
  </rcc>
  <rcc rId="39921" sId="2">
    <nc r="E89">
      <v>69205</v>
    </nc>
  </rcc>
  <rcc rId="39922" sId="2">
    <nc r="E90">
      <v>62305</v>
    </nc>
  </rcc>
  <rcc rId="39923" sId="2">
    <nc r="E91">
      <v>15185</v>
    </nc>
  </rcc>
  <rcc rId="39924" sId="2">
    <nc r="E92">
      <v>13075</v>
    </nc>
  </rcc>
  <rcc rId="39925" sId="2">
    <nc r="E93">
      <v>740</v>
    </nc>
  </rcc>
  <rcc rId="39926" sId="2">
    <nc r="E94">
      <v>38710</v>
    </nc>
  </rcc>
  <rcc rId="39927" sId="2">
    <nc r="E95">
      <v>15835</v>
    </nc>
  </rcc>
  <rcc rId="39928" sId="2">
    <nc r="E96">
      <v>42560</v>
    </nc>
  </rcc>
  <rcc rId="39929" sId="2">
    <nc r="E97">
      <v>25855</v>
    </nc>
  </rcc>
  <rcc rId="39930" sId="2">
    <nc r="E98">
      <v>12570</v>
    </nc>
  </rcc>
  <rcc rId="39931" sId="2">
    <nc r="E99">
      <v>13205</v>
    </nc>
  </rcc>
  <rcc rId="39932" sId="2">
    <nc r="E100">
      <v>5515</v>
    </nc>
  </rcc>
  <rcc rId="39933" sId="2">
    <nc r="E101">
      <v>15425</v>
    </nc>
  </rcc>
  <rcc rId="39934" sId="2">
    <nc r="E102">
      <v>54035</v>
    </nc>
  </rcc>
  <rcc rId="39935" sId="2">
    <nc r="E103">
      <v>6830</v>
    </nc>
  </rcc>
  <rcc rId="39936" sId="2">
    <nc r="E104">
      <v>23755</v>
    </nc>
  </rcc>
  <rcc rId="39937" sId="2">
    <nc r="E105">
      <v>21295</v>
    </nc>
  </rcc>
  <rcc rId="39938" sId="2">
    <nc r="E106">
      <v>95665</v>
    </nc>
  </rcc>
  <rcc rId="39939" sId="2">
    <nc r="E107">
      <v>11055</v>
    </nc>
  </rcc>
  <rcc rId="39940" sId="2">
    <nc r="E108">
      <v>31895</v>
    </nc>
  </rcc>
  <rcc rId="39941" sId="2">
    <nc r="E109">
      <v>23580</v>
    </nc>
  </rcc>
  <rcc rId="39942" sId="2">
    <nc r="E110">
      <v>12380</v>
    </nc>
  </rcc>
  <rcc rId="39943" sId="2">
    <nc r="E111">
      <v>25060</v>
    </nc>
  </rcc>
  <rcc rId="39944" sId="2">
    <nc r="E112">
      <v>17565</v>
    </nc>
  </rcc>
  <rcc rId="39945" sId="2">
    <nc r="E113">
      <v>58160</v>
    </nc>
  </rcc>
  <rcc rId="39946" sId="2">
    <nc r="E114">
      <v>16690</v>
    </nc>
  </rcc>
  <rcc rId="39947" sId="2">
    <nc r="E115">
      <v>49930</v>
    </nc>
  </rcc>
  <rcc rId="39948" sId="2">
    <nc r="E116">
      <v>21355</v>
    </nc>
  </rcc>
  <rcc rId="39949" sId="2">
    <nc r="E117">
      <v>9120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50" sId="3">
    <nc r="E7">
      <v>14290</v>
    </nc>
  </rcc>
  <rcc rId="39951" sId="3">
    <nc r="E8">
      <v>1040</v>
    </nc>
  </rcc>
  <rcc rId="39952" sId="3">
    <nc r="E9">
      <v>15815</v>
    </nc>
  </rcc>
  <rcc rId="39953" sId="3">
    <nc r="E10">
      <v>15055</v>
    </nc>
  </rcc>
  <rcc rId="39954" sId="3">
    <nc r="E11">
      <v>1070</v>
    </nc>
  </rcc>
  <rcc rId="39955" sId="3">
    <nc r="E12">
      <v>29625</v>
    </nc>
  </rcc>
  <rcc rId="39956" sId="3">
    <nc r="E13">
      <v>12585</v>
    </nc>
  </rcc>
  <rcc rId="39957" sId="3">
    <nc r="E14">
      <v>19785</v>
    </nc>
  </rcc>
  <rcc rId="39958" sId="3">
    <nc r="E15">
      <v>5425</v>
    </nc>
  </rcc>
  <rcc rId="39959" sId="3">
    <nc r="E16">
      <v>78475</v>
    </nc>
  </rcc>
  <rcc rId="39960" sId="3">
    <nc r="E17">
      <v>43460</v>
    </nc>
  </rcc>
  <rcc rId="39961" sId="3">
    <nc r="E18">
      <v>16405</v>
    </nc>
  </rcc>
  <rcc rId="39962" sId="3">
    <nc r="E19">
      <v>159700</v>
    </nc>
  </rcc>
  <rcc rId="39963" sId="3">
    <nc r="E20">
      <v>6205</v>
    </nc>
  </rcc>
  <rcc rId="39964" sId="3">
    <nc r="E21">
      <v>14865</v>
    </nc>
  </rcc>
  <rcc rId="39965" sId="3">
    <nc r="E22">
      <v>13860</v>
    </nc>
  </rcc>
  <rcc rId="39966" sId="3">
    <nc r="E23">
      <v>38870</v>
    </nc>
  </rcc>
  <rcc rId="39967" sId="3">
    <nc r="E24">
      <v>54635</v>
    </nc>
  </rcc>
  <rcc rId="39968" sId="3">
    <nc r="E25">
      <v>12385</v>
    </nc>
  </rcc>
  <rcc rId="39969" sId="3">
    <nc r="E26">
      <v>15</v>
    </nc>
  </rcc>
  <rcc rId="39970" sId="3">
    <nc r="E27">
      <v>41995</v>
    </nc>
  </rcc>
  <rcc rId="39971" sId="3">
    <nc r="E28">
      <v>32680</v>
    </nc>
  </rcc>
  <rcc rId="39972" sId="3">
    <nc r="E29">
      <v>33770</v>
    </nc>
  </rcc>
  <rcc rId="39973" sId="3">
    <nc r="E30">
      <v>33190</v>
    </nc>
  </rcc>
  <rcc rId="39974" sId="3">
    <nc r="E31">
      <v>67655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75" sId="4">
    <nc r="E7">
      <v>8465</v>
    </nc>
  </rcc>
  <rcc rId="39976" sId="4">
    <nc r="E8">
      <v>54085</v>
    </nc>
  </rcc>
  <rcc rId="39977" sId="4">
    <nc r="E9">
      <v>6840</v>
    </nc>
  </rcc>
  <rcc rId="39978" sId="4">
    <nc r="E10">
      <v>24915</v>
    </nc>
  </rcc>
  <rcc rId="39979" sId="4">
    <nc r="E11">
      <v>14455</v>
    </nc>
  </rcc>
  <rcc rId="39980" sId="4">
    <nc r="E12">
      <v>47035</v>
    </nc>
  </rcc>
  <rcc rId="39981" sId="4">
    <nc r="E13">
      <v>18140</v>
    </nc>
  </rcc>
  <rcc rId="39982" sId="4">
    <nc r="E14">
      <v>9775</v>
    </nc>
  </rcc>
  <rcc rId="39983" sId="4">
    <nc r="E15">
      <v>29515</v>
    </nc>
  </rcc>
  <rcc rId="39984" sId="4">
    <nc r="E16">
      <v>31790</v>
    </nc>
  </rcc>
  <rcc rId="39985" sId="4">
    <nc r="E17">
      <v>32365</v>
    </nc>
  </rcc>
  <rcc rId="39986" sId="4">
    <nc r="E18">
      <v>35185</v>
    </nc>
  </rcc>
  <rcc rId="39987" sId="4">
    <nc r="E19">
      <v>55875</v>
    </nc>
  </rcc>
  <rcc rId="39988" sId="4">
    <nc r="E20">
      <v>4860</v>
    </nc>
  </rcc>
  <rcc rId="39989" sId="4">
    <nc r="E21">
      <v>10140</v>
    </nc>
  </rcc>
  <rcc rId="39990" sId="4">
    <nc r="E22">
      <v>22875</v>
    </nc>
  </rcc>
  <rcc rId="39991" sId="4">
    <nc r="E23">
      <v>49805</v>
    </nc>
  </rcc>
  <rcc rId="39992" sId="4">
    <nc r="E24">
      <v>32275</v>
    </nc>
  </rcc>
  <rcc rId="39993" sId="4">
    <nc r="E25">
      <v>35955</v>
    </nc>
  </rcc>
  <rcc rId="39994" sId="4">
    <nc r="E26">
      <v>18195</v>
    </nc>
  </rcc>
  <rcc rId="39995" sId="4">
    <nc r="E27">
      <v>15755</v>
    </nc>
  </rcc>
  <rcc rId="39996" sId="4">
    <nc r="E28">
      <v>58985</v>
    </nc>
  </rcc>
  <rcc rId="39997" sId="4">
    <nc r="E29">
      <v>35340</v>
    </nc>
  </rcc>
  <rcc rId="39998" sId="4">
    <nc r="E30">
      <v>350</v>
    </nc>
  </rcc>
  <rcc rId="39999" sId="4">
    <nc r="E31">
      <v>23095</v>
    </nc>
  </rcc>
  <rcc rId="40000" sId="4">
    <nc r="E32">
      <v>31445</v>
    </nc>
  </rcc>
  <rcc rId="40001" sId="4">
    <nc r="E33">
      <v>39235</v>
    </nc>
  </rcc>
  <rcc rId="40002" sId="4">
    <nc r="E34">
      <v>20830</v>
    </nc>
  </rcc>
  <rcc rId="40003" sId="4">
    <nc r="E36">
      <v>51130</v>
    </nc>
  </rcc>
  <rcc rId="40004" sId="4">
    <nc r="E37">
      <v>40285</v>
    </nc>
  </rcc>
  <rcc rId="40005" sId="4">
    <nc r="E38">
      <v>13400</v>
    </nc>
  </rcc>
  <rcc rId="40006" sId="4">
    <nc r="E39">
      <v>42940</v>
    </nc>
  </rcc>
  <rcc rId="40007" sId="4">
    <nc r="E40">
      <v>38575</v>
    </nc>
  </rcc>
  <rcc rId="40008" sId="4">
    <nc r="E41">
      <v>5860</v>
    </nc>
  </rcc>
  <rcc rId="40009" sId="4">
    <nc r="E42">
      <v>104245</v>
    </nc>
  </rcc>
  <rcc rId="40010" sId="4">
    <nc r="E43">
      <v>11210</v>
    </nc>
  </rcc>
  <rcc rId="40011" sId="4">
    <nc r="E44">
      <v>3190</v>
    </nc>
  </rcc>
  <rcc rId="40012" sId="4">
    <nc r="E45">
      <v>89145</v>
    </nc>
  </rcc>
  <rcc rId="40013" sId="4">
    <nc r="E46">
      <v>9695</v>
    </nc>
  </rcc>
  <rcc rId="40014" sId="4">
    <nc r="E47">
      <v>12110</v>
    </nc>
  </rcc>
  <rcc rId="40015" sId="4">
    <nc r="E48">
      <v>54790</v>
    </nc>
  </rcc>
  <rcc rId="40016" sId="4">
    <nc r="E49">
      <v>15460</v>
    </nc>
  </rcc>
  <rcc rId="40017" sId="4">
    <nc r="E50">
      <v>33265</v>
    </nc>
  </rcc>
  <rcc rId="40018" sId="4">
    <nc r="E51">
      <v>17045</v>
    </nc>
  </rcc>
  <rcc rId="40019" sId="4">
    <nc r="E52">
      <v>10320</v>
    </nc>
  </rcc>
  <rcc rId="40020" sId="4">
    <nc r="E53">
      <v>20595</v>
    </nc>
  </rcc>
  <rcc rId="40021" sId="4">
    <nc r="E54">
      <v>6350</v>
    </nc>
  </rcc>
  <rcc rId="40022" sId="4">
    <nc r="E55">
      <v>56360</v>
    </nc>
  </rcc>
  <rcc rId="40023" sId="4">
    <nc r="E56">
      <v>55595</v>
    </nc>
  </rcc>
  <rcc rId="40024" sId="4">
    <nc r="E57">
      <v>6445</v>
    </nc>
  </rcc>
  <rcc rId="40025" sId="4">
    <nc r="E58">
      <v>30385</v>
    </nc>
  </rcc>
  <rcc rId="40026" sId="4">
    <nc r="E59">
      <v>14025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27" sId="10" numFmtId="34">
    <oc r="C8">
      <v>2918.7</v>
    </oc>
    <nc r="C8">
      <v>2919.09</v>
    </nc>
  </rcc>
  <rcc rId="40028" sId="13" numFmtId="4">
    <oc r="D8">
      <v>300196</v>
    </oc>
    <nc r="D8">
      <v>305000</v>
    </nc>
  </rcc>
  <rcc rId="40029" sId="13" numFmtId="4">
    <oc r="D5">
      <v>6311.86</v>
    </oc>
    <nc r="D5">
      <v>7187.42</v>
    </nc>
  </rcc>
  <rcc rId="40030" sId="13">
    <oc r="E7">
      <f>1598-F7</f>
    </oc>
    <nc r="E7">
      <f>1852-F7</f>
    </nc>
  </rcc>
  <rcc rId="40031" sId="13">
    <oc r="F7">
      <f>161*3.23</f>
    </oc>
    <nc r="F7">
      <f>191*3.23</f>
    </nc>
  </rcc>
  <rcc rId="40032" sId="13">
    <oc r="F8">
      <f>161*4.33</f>
    </oc>
    <nc r="F8">
      <f>191*4.33</f>
    </nc>
  </rcc>
  <rcc rId="40033" sId="13">
    <oc r="G5">
      <v>139.97999999999999</v>
    </oc>
    <nc r="G5">
      <v>268.92</v>
    </nc>
  </rcc>
  <rcc rId="40034" sId="13">
    <oc r="E5">
      <f>303.24+21.74</f>
    </oc>
    <nc r="E5">
      <f>484.73+34.76</f>
    </nc>
  </rcc>
  <rcc rId="40035" sId="13" numFmtId="4">
    <oc r="E8">
      <f>2014-198</f>
    </oc>
    <nc r="E8">
      <v>2238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36" sId="13" numFmtId="4">
    <oc r="E8">
      <v>2238</v>
    </oc>
    <nc r="E8">
      <f>2238-190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50" sId="13">
    <oc r="G5">
      <v>268.92</v>
    </oc>
    <nc r="G5">
      <v>268.51</v>
    </nc>
  </rcc>
  <rcc rId="40051" sId="13">
    <oc r="E7">
      <f>1852-F7</f>
    </oc>
    <nc r="E7">
      <f>1860-F7</f>
    </nc>
  </rcc>
  <rcc rId="40052" sId="13">
    <oc r="F7">
      <f>191*3.23</f>
    </oc>
    <nc r="F7">
      <f>187*3.23</f>
    </nc>
  </rcc>
  <rcc rId="40053" sId="13">
    <oc r="F8">
      <f>191*4.33</f>
    </oc>
    <nc r="F8">
      <f>187*4.33</f>
    </nc>
  </rcc>
  <rcc rId="40054" sId="13">
    <oc r="E8">
      <f>2238-190</f>
    </oc>
    <nc r="E8">
      <f>2267-190</f>
    </nc>
  </rcc>
  <rcc rId="40055" sId="13" numFmtId="4">
    <oc r="D8">
      <v>305000</v>
    </oc>
    <nc r="D8">
      <v>305020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69" sId="13">
    <oc r="G5">
      <v>268.51</v>
    </oc>
    <nc r="G5">
      <v>268.52999999999997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5" sId="1">
    <oc r="A2" t="inlineStr">
      <is>
        <t>по потреблению электроэнергии за период с  22.07.2023г. по  21.08.2023г.</t>
      </is>
    </oc>
    <nc r="A2" t="inlineStr">
      <is>
        <t>по потреблению электроэнергии за период с  22.08.2023г. по  22.09.2023г.</t>
      </is>
    </nc>
  </rcc>
  <rcc rId="33066" sId="1">
    <oc r="C8">
      <v>7135</v>
    </oc>
    <nc r="C8">
      <v>7192</v>
    </nc>
  </rcc>
  <rcc rId="33067" sId="1">
    <oc r="C9">
      <v>3003</v>
    </oc>
    <nc r="C9">
      <v>3037</v>
    </nc>
  </rcc>
  <rcc rId="33068" sId="1">
    <oc r="C10">
      <v>14756</v>
    </oc>
    <nc r="C10">
      <v>14944</v>
    </nc>
  </rcc>
  <rcc rId="33069" sId="1">
    <oc r="C11">
      <v>19514</v>
    </oc>
    <nc r="C11">
      <v>19776</v>
    </nc>
  </rcc>
  <rcc rId="33070" sId="1">
    <oc r="D8">
      <v>7192</v>
    </oc>
    <nc r="D8"/>
  </rcc>
  <rcc rId="33071" sId="1">
    <oc r="D9">
      <v>3037</v>
    </oc>
    <nc r="D9"/>
  </rcc>
  <rcc rId="33072" sId="1">
    <oc r="D10">
      <v>14944</v>
    </oc>
    <nc r="D10"/>
  </rcc>
  <rcc rId="33073" sId="1">
    <oc r="D11">
      <v>19776</v>
    </oc>
    <nc r="D11"/>
  </rcc>
  <rcc rId="33074" sId="1">
    <oc r="C13">
      <v>7047</v>
    </oc>
    <nc r="C13">
      <v>7107</v>
    </nc>
  </rcc>
  <rcc rId="33075" sId="1">
    <oc r="C14">
      <v>5183</v>
    </oc>
    <nc r="C14">
      <v>5234</v>
    </nc>
  </rcc>
  <rcc rId="33076" sId="1">
    <oc r="C15">
      <v>4384</v>
    </oc>
    <nc r="C15">
      <v>4445</v>
    </nc>
  </rcc>
  <rcc rId="33077" sId="1">
    <oc r="C16">
      <v>7820</v>
    </oc>
    <nc r="C16">
      <v>7926</v>
    </nc>
  </rcc>
  <rcc rId="33078" sId="1">
    <oc r="D13">
      <v>7107</v>
    </oc>
    <nc r="D13"/>
  </rcc>
  <rcc rId="33079" sId="1">
    <oc r="D14">
      <v>5234</v>
    </oc>
    <nc r="D14"/>
  </rcc>
  <rcc rId="33080" sId="1">
    <oc r="D15">
      <v>4445</v>
    </oc>
    <nc r="D15"/>
  </rcc>
  <rcc rId="33081" sId="1">
    <oc r="D16">
      <v>7926</v>
    </oc>
    <nc r="D16"/>
  </rcc>
  <rcc rId="33082" sId="1">
    <oc r="C18">
      <v>12066</v>
    </oc>
    <nc r="C18">
      <v>12190</v>
    </nc>
  </rcc>
  <rcc rId="33083" sId="1">
    <oc r="C19">
      <v>3359</v>
    </oc>
    <nc r="C19">
      <v>3389</v>
    </nc>
  </rcc>
  <rcc rId="33084" sId="1">
    <oc r="C20">
      <v>10652</v>
    </oc>
    <nc r="C20">
      <v>10770</v>
    </nc>
  </rcc>
  <rcc rId="33085" sId="1">
    <oc r="C21">
      <v>13013</v>
    </oc>
    <nc r="C21">
      <v>13202</v>
    </nc>
  </rcc>
  <rcc rId="33086" sId="1">
    <oc r="D18">
      <v>12190</v>
    </oc>
    <nc r="D18"/>
  </rcc>
  <rcc rId="33087" sId="1">
    <oc r="D19">
      <v>3389</v>
    </oc>
    <nc r="D19"/>
  </rcc>
  <rcc rId="33088" sId="1">
    <oc r="D20">
      <v>10770</v>
    </oc>
    <nc r="D20"/>
  </rcc>
  <rcc rId="33089" sId="1">
    <oc r="D21">
      <v>13202</v>
    </oc>
    <nc r="D21"/>
  </rcc>
  <rcc rId="33090" sId="1">
    <oc r="C30">
      <v>4180</v>
    </oc>
    <nc r="C30">
      <v>4234</v>
    </nc>
  </rcc>
  <rcc rId="33091" sId="1">
    <oc r="C31">
      <v>3941</v>
    </oc>
    <nc r="C31">
      <v>4001</v>
    </nc>
  </rcc>
  <rcc rId="33092" sId="1">
    <oc r="C33">
      <v>19485</v>
    </oc>
    <nc r="C33">
      <v>19581</v>
    </nc>
  </rcc>
  <rcc rId="33093" sId="1">
    <oc r="C34">
      <v>14412</v>
    </oc>
    <nc r="C34">
      <v>14506</v>
    </nc>
  </rcc>
  <rfmt sheetId="1" sqref="C35" start="0" length="0">
    <dxf/>
  </rfmt>
  <rcc rId="33094" sId="1">
    <oc r="C36">
      <v>15482</v>
    </oc>
    <nc r="C36">
      <v>15626</v>
    </nc>
  </rcc>
  <rcc rId="33095" sId="1">
    <oc r="C37">
      <v>2592</v>
    </oc>
    <nc r="C37">
      <v>2623</v>
    </nc>
  </rcc>
  <rcc rId="33096" sId="1">
    <oc r="C38">
      <v>28714</v>
    </oc>
    <nc r="C38">
      <v>29046</v>
    </nc>
  </rcc>
  <rcc rId="33097" sId="1">
    <oc r="C39">
      <v>23720</v>
    </oc>
    <nc r="C39">
      <v>23992</v>
    </nc>
  </rcc>
  <rcc rId="33098" sId="1">
    <oc r="D30">
      <v>4234</v>
    </oc>
    <nc r="D30"/>
  </rcc>
  <rcc rId="33099" sId="1">
    <oc r="D31">
      <v>4001</v>
    </oc>
    <nc r="D31"/>
  </rcc>
  <rcc rId="33100" sId="1">
    <oc r="D33">
      <v>19581</v>
    </oc>
    <nc r="D33"/>
  </rcc>
  <rcc rId="33101" sId="1">
    <oc r="D34">
      <v>14506</v>
    </oc>
    <nc r="D34"/>
  </rcc>
  <rcc rId="33102" sId="1">
    <oc r="D36">
      <v>15626</v>
    </oc>
    <nc r="D36"/>
  </rcc>
  <rcc rId="33103" sId="1">
    <oc r="D37">
      <v>2623</v>
    </oc>
    <nc r="D37"/>
  </rcc>
  <rcc rId="33104" sId="1">
    <oc r="D38">
      <v>29046</v>
    </oc>
    <nc r="D38"/>
  </rcc>
  <rcc rId="33105" sId="1">
    <oc r="D39">
      <v>23992</v>
    </oc>
    <nc r="D39"/>
  </rcc>
  <rcc rId="33106" sId="1">
    <oc r="C45">
      <v>12654</v>
    </oc>
    <nc r="C45">
      <v>12858</v>
    </nc>
  </rcc>
  <rcc rId="33107" sId="1">
    <oc r="C46">
      <v>7436</v>
    </oc>
    <nc r="C46">
      <v>7525</v>
    </nc>
  </rcc>
  <rcc rId="33108" sId="1">
    <oc r="C47">
      <v>1455</v>
    </oc>
    <nc r="C47">
      <v>1472</v>
    </nc>
  </rcc>
  <rcc rId="33109" sId="1">
    <oc r="D45">
      <v>12858</v>
    </oc>
    <nc r="D45"/>
  </rcc>
  <rcc rId="33110" sId="1">
    <oc r="D46">
      <v>7525</v>
    </oc>
    <nc r="D46"/>
  </rcc>
  <rcc rId="33111" sId="1">
    <oc r="D47">
      <v>1472</v>
    </oc>
    <nc r="D47"/>
  </rcc>
  <rcc rId="33112" sId="2">
    <oc r="E2" t="inlineStr">
      <is>
        <t>Август</t>
      </is>
    </oc>
    <nc r="E2" t="inlineStr">
      <is>
        <t>Сентябрь</t>
      </is>
    </nc>
  </rcc>
  <rcc rId="33113" sId="2">
    <oc r="D6">
      <v>1050</v>
    </oc>
    <nc r="D6">
      <v>1140</v>
    </nc>
  </rcc>
  <rcc rId="33114" sId="2">
    <oc r="D7">
      <v>23125</v>
    </oc>
    <nc r="D7">
      <v>23270</v>
    </nc>
  </rcc>
  <rcc rId="33115" sId="2">
    <oc r="D8">
      <v>20450</v>
    </oc>
    <nc r="D8">
      <v>20705</v>
    </nc>
  </rcc>
  <rcc rId="33116" sId="2">
    <oc r="D9">
      <v>24990</v>
    </oc>
    <nc r="D9">
      <v>25355</v>
    </nc>
  </rcc>
  <rcc rId="33117" sId="2">
    <oc r="D10">
      <v>110680</v>
    </oc>
    <nc r="D10">
      <v>111105</v>
    </nc>
  </rcc>
  <rcc rId="33118" sId="2">
    <oc r="D11">
      <v>26850</v>
    </oc>
    <nc r="D11">
      <v>27005</v>
    </nc>
  </rcc>
  <rcc rId="33119" sId="2">
    <oc r="D12">
      <v>20350</v>
    </oc>
    <nc r="D12">
      <v>20450</v>
    </nc>
  </rcc>
  <rcc rId="33120" sId="2">
    <oc r="D13">
      <v>30820</v>
    </oc>
    <nc r="D13">
      <v>31205</v>
    </nc>
  </rcc>
  <rcc rId="33121" sId="2">
    <oc r="D14">
      <v>21445</v>
    </oc>
    <nc r="D14">
      <v>21655</v>
    </nc>
  </rcc>
  <rcc rId="33122" sId="2">
    <oc r="D15">
      <v>40720</v>
    </oc>
    <nc r="D15">
      <v>41170</v>
    </nc>
  </rcc>
  <rcc rId="33123" sId="2">
    <oc r="D16">
      <v>43445</v>
    </oc>
    <nc r="D16">
      <v>43485</v>
    </nc>
  </rcc>
  <rcc rId="33124" sId="2">
    <oc r="D17">
      <v>34535</v>
    </oc>
    <nc r="D17">
      <v>35300</v>
    </nc>
  </rcc>
  <rcc rId="33125" sId="2">
    <oc r="D18">
      <v>16695</v>
    </oc>
    <nc r="D18">
      <v>17200</v>
    </nc>
  </rcc>
  <rcc rId="33126" sId="2">
    <oc r="D19">
      <v>2630</v>
    </oc>
    <nc r="D19">
      <v>2695</v>
    </nc>
  </rcc>
  <rcc rId="33127" sId="2">
    <oc r="D20">
      <v>2495</v>
    </oc>
    <nc r="D20">
      <v>2600</v>
    </nc>
  </rcc>
  <rcc rId="33128" sId="2">
    <oc r="D21">
      <v>28500</v>
    </oc>
    <nc r="D21">
      <v>28695</v>
    </nc>
  </rcc>
  <rcc rId="33129" sId="2">
    <oc r="D22">
      <v>7235</v>
    </oc>
    <nc r="D22">
      <v>7370</v>
    </nc>
  </rcc>
  <rcc rId="33130" sId="2">
    <oc r="D23">
      <v>795</v>
    </oc>
    <nc r="D23">
      <v>880</v>
    </nc>
  </rcc>
  <rcc rId="33131" sId="2">
    <oc r="D24">
      <v>8310</v>
    </oc>
    <nc r="D24">
      <v>8665</v>
    </nc>
  </rcc>
  <rcc rId="33132" sId="2">
    <oc r="D25">
      <v>14290</v>
    </oc>
    <nc r="D25">
      <v>14425</v>
    </nc>
  </rcc>
  <rcc rId="33133" sId="2">
    <oc r="D26">
      <v>13335</v>
    </oc>
    <nc r="D26">
      <v>13505</v>
    </nc>
  </rcc>
  <rcc rId="33134" sId="2">
    <oc r="D27">
      <v>50035</v>
    </oc>
    <nc r="D27">
      <v>50190</v>
    </nc>
  </rcc>
  <rcc rId="33135" sId="2">
    <oc r="D28">
      <v>12055</v>
    </oc>
    <nc r="D28">
      <v>12135</v>
    </nc>
  </rcc>
  <rcc rId="33136" sId="2">
    <oc r="D29">
      <v>62995</v>
    </oc>
    <nc r="D29">
      <v>63245</v>
    </nc>
  </rcc>
  <rcc rId="33137" sId="2">
    <oc r="D30">
      <v>8360</v>
    </oc>
    <nc r="D30">
      <v>8525</v>
    </nc>
  </rcc>
  <rcc rId="33138" sId="2">
    <oc r="D31">
      <v>2430</v>
    </oc>
    <nc r="D31">
      <v>2485</v>
    </nc>
  </rcc>
  <rcc rId="33139" sId="2">
    <oc r="D32">
      <v>25585</v>
    </oc>
    <nc r="D32">
      <v>25815</v>
    </nc>
  </rcc>
  <rcc rId="33140" sId="2">
    <oc r="D34">
      <v>48080</v>
    </oc>
    <nc r="D34">
      <v>48575</v>
    </nc>
  </rcc>
  <rcc rId="33141" sId="2">
    <oc r="D35">
      <v>56290</v>
    </oc>
    <nc r="D35">
      <v>56510</v>
    </nc>
  </rcc>
  <rcc rId="33142" sId="2">
    <oc r="D36">
      <v>14320</v>
    </oc>
    <nc r="D36">
      <v>14470</v>
    </nc>
  </rcc>
  <rcc rId="33143" sId="2">
    <oc r="D37">
      <v>36105</v>
    </oc>
    <nc r="D37">
      <v>36395</v>
    </nc>
  </rcc>
  <rcc rId="33144" sId="2">
    <oc r="D38">
      <v>42325</v>
    </oc>
    <nc r="D38">
      <v>42855</v>
    </nc>
  </rcc>
  <rcc rId="33145" sId="2">
    <oc r="D39">
      <v>31440</v>
    </oc>
    <nc r="D39">
      <v>31950</v>
    </nc>
  </rcc>
  <rcc rId="33146" sId="2">
    <oc r="D40">
      <v>29705</v>
    </oc>
    <nc r="D40">
      <v>29945</v>
    </nc>
  </rcc>
  <rcc rId="33147" sId="2">
    <oc r="D41">
      <v>31305</v>
    </oc>
    <nc r="D41">
      <v>31525</v>
    </nc>
  </rcc>
  <rcc rId="33148" sId="2">
    <oc r="D42">
      <v>31235</v>
    </oc>
    <nc r="D42">
      <v>31315</v>
    </nc>
  </rcc>
  <rcc rId="33149" sId="2">
    <oc r="D43">
      <v>6285</v>
    </oc>
    <nc r="D43">
      <v>6415</v>
    </nc>
  </rcc>
  <rcc rId="33150" sId="2">
    <oc r="D44">
      <v>34075</v>
    </oc>
    <nc r="D44">
      <v>34495</v>
    </nc>
  </rcc>
  <rcc rId="33151" sId="2">
    <oc r="D45">
      <v>23670</v>
    </oc>
    <nc r="D45">
      <v>24295</v>
    </nc>
  </rcc>
  <rcc rId="33152" sId="2">
    <oc r="D46">
      <v>42430</v>
    </oc>
    <nc r="D46">
      <v>42665</v>
    </nc>
  </rcc>
  <rcc rId="33153" sId="2">
    <oc r="D47">
      <v>52895</v>
    </oc>
    <nc r="D47">
      <v>53170</v>
    </nc>
  </rcc>
  <rcc rId="33154" sId="2">
    <oc r="D48">
      <v>41925</v>
    </oc>
    <nc r="D48">
      <v>41995</v>
    </nc>
  </rcc>
  <rcc rId="33155" sId="2">
    <oc r="D49">
      <v>89250</v>
    </oc>
    <nc r="D49">
      <v>89430</v>
    </nc>
  </rcc>
  <rcc rId="33156" sId="2">
    <oc r="D50">
      <v>78005</v>
    </oc>
    <nc r="D50">
      <v>78320</v>
    </nc>
  </rcc>
  <rcc rId="33157" sId="2">
    <oc r="D51">
      <v>9865</v>
    </oc>
    <nc r="D51">
      <v>10050</v>
    </nc>
  </rcc>
  <rcc rId="33158" sId="2">
    <oc r="D52">
      <v>11480</v>
    </oc>
    <nc r="D52">
      <v>11655</v>
    </nc>
  </rcc>
  <rcc rId="33159" sId="2">
    <oc r="D53">
      <v>20665</v>
    </oc>
    <nc r="D53">
      <v>20790</v>
    </nc>
  </rcc>
  <rcc rId="33160" sId="2">
    <oc r="D54">
      <v>11520</v>
    </oc>
    <nc r="D54">
      <v>11675</v>
    </nc>
  </rcc>
  <rcc rId="33161" sId="2">
    <oc r="D55">
      <v>44920</v>
    </oc>
    <nc r="D55">
      <v>45045</v>
    </nc>
  </rcc>
  <rcc rId="33162" sId="2">
    <oc r="D56">
      <v>11195</v>
    </oc>
    <nc r="D56">
      <v>11305</v>
    </nc>
  </rcc>
  <rcc rId="33163" sId="2">
    <oc r="D58">
      <v>23470</v>
    </oc>
    <nc r="D58">
      <v>23630</v>
    </nc>
  </rcc>
  <rcc rId="33164" sId="2">
    <oc r="D59">
      <v>22990</v>
    </oc>
    <nc r="D59">
      <v>23115</v>
    </nc>
  </rcc>
  <rcc rId="33165" sId="2">
    <oc r="D60">
      <v>13250</v>
    </oc>
    <nc r="D60">
      <v>13255</v>
    </nc>
  </rcc>
  <rcc rId="33166" sId="2">
    <oc r="D61">
      <v>70635</v>
    </oc>
    <nc r="D61">
      <v>70760</v>
    </nc>
  </rcc>
  <rcc rId="33167" sId="2">
    <oc r="D62">
      <v>13930</v>
    </oc>
    <nc r="D62">
      <v>14025</v>
    </nc>
  </rcc>
  <rcc rId="33168" sId="2">
    <oc r="D63">
      <v>2135</v>
    </oc>
    <nc r="D63">
      <v>2145</v>
    </nc>
  </rcc>
  <rcc rId="33169" sId="2">
    <oc r="D64">
      <v>20365</v>
    </oc>
    <nc r="D64">
      <v>20395</v>
    </nc>
  </rcc>
  <rcc rId="33170" sId="2">
    <oc r="D65">
      <v>66155</v>
    </oc>
    <nc r="D65">
      <v>66645</v>
    </nc>
  </rcc>
  <rcc rId="33171" sId="2">
    <oc r="D66">
      <v>30980</v>
    </oc>
    <nc r="D66">
      <v>31430</v>
    </nc>
  </rcc>
  <rcc rId="33172" sId="2">
    <oc r="D67">
      <v>7850</v>
    </oc>
    <nc r="D67">
      <v>7935</v>
    </nc>
  </rcc>
  <rcc rId="33173" sId="2">
    <oc r="D68">
      <v>26955</v>
    </oc>
    <nc r="D68">
      <v>27210</v>
    </nc>
  </rcc>
  <rcc rId="33174" sId="2">
    <oc r="D69">
      <v>55210</v>
    </oc>
    <nc r="D69">
      <v>55475</v>
    </nc>
  </rcc>
  <rcc rId="33175" sId="2">
    <oc r="D70">
      <v>86780</v>
    </oc>
    <nc r="D70">
      <v>86915</v>
    </nc>
  </rcc>
  <rcc rId="33176" sId="2">
    <oc r="D71">
      <v>36845</v>
    </oc>
    <nc r="D71">
      <v>37040</v>
    </nc>
  </rcc>
  <rcc rId="33177" sId="2">
    <oc r="D72">
      <v>6020</v>
    </oc>
    <nc r="D72">
      <v>6205</v>
    </nc>
  </rcc>
  <rcc rId="33178" sId="2">
    <oc r="D73">
      <v>57000</v>
    </oc>
    <nc r="D73">
      <v>57325</v>
    </nc>
  </rcc>
  <rcc rId="33179" sId="2">
    <oc r="D74">
      <v>9815</v>
    </oc>
    <nc r="D74">
      <v>9895</v>
    </nc>
  </rcc>
  <rcc rId="33180" sId="2">
    <oc r="D76">
      <v>26295</v>
    </oc>
    <nc r="D76">
      <v>26500</v>
    </nc>
  </rcc>
  <rcc rId="33181" sId="2">
    <oc r="D77">
      <v>18660</v>
    </oc>
    <nc r="D77">
      <v>19060</v>
    </nc>
  </rcc>
  <rcc rId="33182" sId="2">
    <oc r="D78">
      <v>36750</v>
    </oc>
    <nc r="D78">
      <v>36830</v>
    </nc>
  </rcc>
  <rcc rId="33183" sId="2">
    <oc r="D79">
      <v>7900</v>
    </oc>
    <nc r="D79">
      <v>8055</v>
    </nc>
  </rcc>
  <rcc rId="33184" sId="2">
    <oc r="D80">
      <v>28380</v>
    </oc>
    <nc r="D80">
      <v>28510</v>
    </nc>
  </rcc>
  <rcc rId="33185" sId="2">
    <oc r="D81">
      <v>10555</v>
    </oc>
    <nc r="D81">
      <v>10745</v>
    </nc>
  </rcc>
  <rcc rId="33186" sId="2">
    <oc r="D83">
      <v>7805</v>
    </oc>
    <nc r="D83">
      <v>7835</v>
    </nc>
  </rcc>
  <rcc rId="33187" sId="2">
    <oc r="D84">
      <v>12605</v>
    </oc>
    <nc r="D84">
      <v>12835</v>
    </nc>
  </rcc>
  <rcc rId="33188" sId="2">
    <oc r="D85">
      <v>9495</v>
    </oc>
    <nc r="D85">
      <v>9540</v>
    </nc>
  </rcc>
  <rcc rId="33189" sId="2">
    <oc r="D86">
      <v>37180</v>
    </oc>
    <nc r="D86">
      <v>37295</v>
    </nc>
  </rcc>
  <rcc rId="33190" sId="2">
    <oc r="D87">
      <v>35715</v>
    </oc>
    <nc r="D87">
      <v>35825</v>
    </nc>
  </rcc>
  <rcc rId="33191" sId="2">
    <oc r="D88">
      <v>19070</v>
    </oc>
    <nc r="D88">
      <v>19190</v>
    </nc>
  </rcc>
  <rcc rId="33192" sId="2">
    <oc r="D89">
      <v>67955</v>
    </oc>
    <nc r="D89">
      <v>68090</v>
    </nc>
  </rcc>
  <rcc rId="33193" sId="2">
    <oc r="D90">
      <v>60895</v>
    </oc>
    <nc r="D90">
      <v>61110</v>
    </nc>
  </rcc>
  <rcc rId="33194" sId="2">
    <oc r="D91">
      <v>13755</v>
    </oc>
    <nc r="D91">
      <v>14060</v>
    </nc>
  </rcc>
  <rcc rId="33195" sId="2">
    <oc r="D92">
      <v>12470</v>
    </oc>
    <nc r="D92">
      <v>12525</v>
    </nc>
  </rcc>
  <rcc rId="33196" sId="2">
    <oc r="D94">
      <v>37075</v>
    </oc>
    <nc r="D94">
      <v>37375</v>
    </nc>
  </rcc>
  <rcc rId="33197" sId="2">
    <oc r="D95">
      <v>13785</v>
    </oc>
    <nc r="D95">
      <v>14130</v>
    </nc>
  </rcc>
  <rcc rId="33198" sId="2">
    <oc r="D96">
      <v>41620</v>
    </oc>
    <nc r="D96">
      <v>41785</v>
    </nc>
  </rcc>
  <rcc rId="33199" sId="2">
    <oc r="D97">
      <v>25010</v>
    </oc>
    <nc r="D97">
      <v>25185</v>
    </nc>
  </rcc>
  <rcc rId="33200" sId="2">
    <oc r="D98">
      <v>10770</v>
    </oc>
    <nc r="D98">
      <v>10955</v>
    </nc>
  </rcc>
  <rcc rId="33201" sId="2">
    <oc r="D99">
      <v>12620</v>
    </oc>
    <nc r="D99">
      <v>12780</v>
    </nc>
  </rcc>
  <rcc rId="33202" sId="2">
    <oc r="D101">
      <v>13975</v>
    </oc>
    <nc r="D101">
      <v>14185</v>
    </nc>
  </rcc>
  <rcc rId="33203" sId="2">
    <oc r="D102">
      <v>52670</v>
    </oc>
    <nc r="D102">
      <v>52880</v>
    </nc>
  </rcc>
  <rcc rId="33204" sId="2">
    <oc r="D103">
      <v>6490</v>
    </oc>
    <nc r="D103">
      <v>6535</v>
    </nc>
  </rcc>
  <rcc rId="33205" sId="2">
    <oc r="D104">
      <v>22740</v>
    </oc>
    <nc r="D104">
      <v>22940</v>
    </nc>
  </rcc>
  <rcc rId="33206" sId="2">
    <oc r="D105">
      <v>20880</v>
    </oc>
    <nc r="D105">
      <v>20950</v>
    </nc>
  </rcc>
  <rcc rId="33207" sId="2">
    <oc r="D106">
      <v>91785</v>
    </oc>
    <nc r="D106">
      <v>92355</v>
    </nc>
  </rcc>
  <rcc rId="33208" sId="2">
    <oc r="D108">
      <v>30285</v>
    </oc>
    <nc r="D108">
      <v>30475</v>
    </nc>
  </rcc>
  <rcc rId="33209" sId="2">
    <oc r="D109">
      <v>21275</v>
    </oc>
    <nc r="D109">
      <v>21680</v>
    </nc>
  </rcc>
  <rcc rId="33210" sId="2">
    <oc r="D110">
      <v>10765</v>
    </oc>
    <nc r="D110">
      <v>11035</v>
    </nc>
  </rcc>
  <rcc rId="33211" sId="2">
    <oc r="D111">
      <v>24090</v>
    </oc>
    <nc r="D111">
      <v>24285</v>
    </nc>
  </rcc>
  <rcc rId="33212" sId="2">
    <oc r="D112">
      <v>16955</v>
    </oc>
    <nc r="D112">
      <v>17085</v>
    </nc>
  </rcc>
  <rcc rId="33213" sId="2">
    <oc r="D113">
      <v>56800</v>
    </oc>
    <nc r="D113">
      <v>57050</v>
    </nc>
  </rcc>
  <rcc rId="33214" sId="2">
    <oc r="D114">
      <v>15760</v>
    </oc>
    <nc r="D114">
      <v>15900</v>
    </nc>
  </rcc>
  <rcc rId="33215" sId="2">
    <oc r="D115">
      <v>48870</v>
    </oc>
    <nc r="D115">
      <v>49090</v>
    </nc>
  </rcc>
  <rcc rId="33216" sId="2">
    <oc r="D116">
      <v>21020</v>
    </oc>
    <nc r="D116">
      <v>21135</v>
    </nc>
  </rcc>
  <rcc rId="33217" sId="2">
    <oc r="D117">
      <v>8370</v>
    </oc>
    <nc r="D117">
      <v>8430</v>
    </nc>
  </rcc>
  <rcc rId="33218" sId="2">
    <oc r="E6">
      <v>1140</v>
    </oc>
    <nc r="E6"/>
  </rcc>
  <rcc rId="33219" sId="2">
    <oc r="E7">
      <v>23270</v>
    </oc>
    <nc r="E7"/>
  </rcc>
  <rcc rId="33220" sId="2">
    <oc r="E8">
      <v>20705</v>
    </oc>
    <nc r="E8"/>
  </rcc>
  <rcc rId="33221" sId="2">
    <oc r="E9">
      <v>25355</v>
    </oc>
    <nc r="E9"/>
  </rcc>
  <rcc rId="33222" sId="2">
    <oc r="E10">
      <v>111105</v>
    </oc>
    <nc r="E10"/>
  </rcc>
  <rcc rId="33223" sId="2">
    <oc r="E11">
      <v>27005</v>
    </oc>
    <nc r="E11"/>
  </rcc>
  <rcc rId="33224" sId="2">
    <oc r="E12">
      <v>20450</v>
    </oc>
    <nc r="E12"/>
  </rcc>
  <rcc rId="33225" sId="2">
    <oc r="E13">
      <v>31205</v>
    </oc>
    <nc r="E13"/>
  </rcc>
  <rcc rId="33226" sId="2">
    <oc r="E14">
      <v>21655</v>
    </oc>
    <nc r="E14"/>
  </rcc>
  <rcc rId="33227" sId="2">
    <oc r="E15">
      <v>41170</v>
    </oc>
    <nc r="E15"/>
  </rcc>
  <rcc rId="33228" sId="2">
    <oc r="E16">
      <v>43485</v>
    </oc>
    <nc r="E16"/>
  </rcc>
  <rcc rId="33229" sId="2">
    <oc r="E17">
      <v>35300</v>
    </oc>
    <nc r="E17"/>
  </rcc>
  <rcc rId="33230" sId="2">
    <oc r="E18">
      <v>17200</v>
    </oc>
    <nc r="E18"/>
  </rcc>
  <rcc rId="33231" sId="2">
    <oc r="E19">
      <v>2695</v>
    </oc>
    <nc r="E19"/>
  </rcc>
  <rcc rId="33232" sId="2">
    <oc r="E20">
      <v>2600</v>
    </oc>
    <nc r="E20"/>
  </rcc>
  <rcc rId="33233" sId="2">
    <oc r="E21">
      <v>28695</v>
    </oc>
    <nc r="E21"/>
  </rcc>
  <rcc rId="33234" sId="2">
    <oc r="E22">
      <v>7370</v>
    </oc>
    <nc r="E22"/>
  </rcc>
  <rcc rId="33235" sId="2">
    <oc r="E23">
      <v>880</v>
    </oc>
    <nc r="E23"/>
  </rcc>
  <rcc rId="33236" sId="2">
    <oc r="E24">
      <v>8665</v>
    </oc>
    <nc r="E24"/>
  </rcc>
  <rcc rId="33237" sId="2">
    <oc r="E25">
      <v>14425</v>
    </oc>
    <nc r="E25"/>
  </rcc>
  <rcc rId="33238" sId="2">
    <oc r="E26">
      <v>13505</v>
    </oc>
    <nc r="E26"/>
  </rcc>
  <rcc rId="33239" sId="2">
    <oc r="E27">
      <v>50190</v>
    </oc>
    <nc r="E27"/>
  </rcc>
  <rcc rId="33240" sId="2">
    <oc r="E28">
      <v>12135</v>
    </oc>
    <nc r="E28"/>
  </rcc>
  <rcc rId="33241" sId="2">
    <oc r="E29">
      <v>63245</v>
    </oc>
    <nc r="E29"/>
  </rcc>
  <rcc rId="33242" sId="2">
    <oc r="E30">
      <v>8525</v>
    </oc>
    <nc r="E30"/>
  </rcc>
  <rcc rId="33243" sId="2">
    <oc r="E31">
      <v>2485</v>
    </oc>
    <nc r="E31"/>
  </rcc>
  <rcc rId="33244" sId="2">
    <oc r="E32">
      <v>25815</v>
    </oc>
    <nc r="E32"/>
  </rcc>
  <rcc rId="33245" sId="2">
    <oc r="E34">
      <v>48575</v>
    </oc>
    <nc r="E34"/>
  </rcc>
  <rcc rId="33246" sId="2">
    <oc r="E35">
      <v>56510</v>
    </oc>
    <nc r="E35"/>
  </rcc>
  <rcc rId="33247" sId="2">
    <oc r="E36">
      <v>14470</v>
    </oc>
    <nc r="E36"/>
  </rcc>
  <rcc rId="33248" sId="2">
    <oc r="E37">
      <v>36395</v>
    </oc>
    <nc r="E37"/>
  </rcc>
  <rcc rId="33249" sId="2">
    <oc r="E38">
      <v>42855</v>
    </oc>
    <nc r="E38"/>
  </rcc>
  <rcc rId="33250" sId="2">
    <oc r="E39">
      <v>31950</v>
    </oc>
    <nc r="E39"/>
  </rcc>
  <rcc rId="33251" sId="2">
    <oc r="E40">
      <v>29945</v>
    </oc>
    <nc r="E40"/>
  </rcc>
  <rcc rId="33252" sId="2">
    <oc r="E41">
      <v>31525</v>
    </oc>
    <nc r="E41"/>
  </rcc>
  <rcc rId="33253" sId="2">
    <oc r="E42">
      <v>31315</v>
    </oc>
    <nc r="E42"/>
  </rcc>
  <rcc rId="33254" sId="2">
    <oc r="E43">
      <v>6415</v>
    </oc>
    <nc r="E43"/>
  </rcc>
  <rcc rId="33255" sId="2">
    <oc r="E44">
      <v>34495</v>
    </oc>
    <nc r="E44"/>
  </rcc>
  <rcc rId="33256" sId="2">
    <oc r="E45">
      <v>24295</v>
    </oc>
    <nc r="E45"/>
  </rcc>
  <rcc rId="33257" sId="2">
    <oc r="E46">
      <v>42665</v>
    </oc>
    <nc r="E46"/>
  </rcc>
  <rcc rId="33258" sId="2">
    <oc r="E47">
      <v>53170</v>
    </oc>
    <nc r="E47"/>
  </rcc>
  <rcc rId="33259" sId="2">
    <oc r="E48">
      <v>41995</v>
    </oc>
    <nc r="E48"/>
  </rcc>
  <rcc rId="33260" sId="2">
    <oc r="E49">
      <v>89430</v>
    </oc>
    <nc r="E49"/>
  </rcc>
  <rcc rId="33261" sId="2">
    <oc r="E50">
      <v>78320</v>
    </oc>
    <nc r="E50"/>
  </rcc>
  <rcc rId="33262" sId="2">
    <oc r="E51">
      <v>10050</v>
    </oc>
    <nc r="E51"/>
  </rcc>
  <rcc rId="33263" sId="2">
    <oc r="E52">
      <v>11655</v>
    </oc>
    <nc r="E52"/>
  </rcc>
  <rcc rId="33264" sId="2">
    <oc r="E53">
      <v>20790</v>
    </oc>
    <nc r="E53"/>
  </rcc>
  <rcc rId="33265" sId="2">
    <oc r="E54">
      <v>11675</v>
    </oc>
    <nc r="E54"/>
  </rcc>
  <rcc rId="33266" sId="2">
    <oc r="E55">
      <v>45045</v>
    </oc>
    <nc r="E55"/>
  </rcc>
  <rcc rId="33267" sId="2">
    <oc r="E56">
      <v>11305</v>
    </oc>
    <nc r="E56"/>
  </rcc>
  <rcc rId="33268" sId="2">
    <oc r="E58">
      <v>23630</v>
    </oc>
    <nc r="E58"/>
  </rcc>
  <rcc rId="33269" sId="2">
    <oc r="E59">
      <v>23115</v>
    </oc>
    <nc r="E59"/>
  </rcc>
  <rcc rId="33270" sId="2">
    <oc r="E60">
      <v>13255</v>
    </oc>
    <nc r="E60"/>
  </rcc>
  <rcc rId="33271" sId="2">
    <oc r="E61">
      <v>70760</v>
    </oc>
    <nc r="E61"/>
  </rcc>
  <rcc rId="33272" sId="2">
    <oc r="E62">
      <v>14025</v>
    </oc>
    <nc r="E62"/>
  </rcc>
  <rcc rId="33273" sId="2">
    <oc r="E63">
      <v>2145</v>
    </oc>
    <nc r="E63"/>
  </rcc>
  <rcc rId="33274" sId="2">
    <oc r="E64">
      <v>20395</v>
    </oc>
    <nc r="E64"/>
  </rcc>
  <rcc rId="33275" sId="2">
    <oc r="E65">
      <v>66645</v>
    </oc>
    <nc r="E65"/>
  </rcc>
  <rcc rId="33276" sId="2">
    <oc r="E66">
      <v>31430</v>
    </oc>
    <nc r="E66"/>
  </rcc>
  <rcc rId="33277" sId="2">
    <oc r="E67">
      <v>7935</v>
    </oc>
    <nc r="E67"/>
  </rcc>
  <rcc rId="33278" sId="2">
    <oc r="E68">
      <v>27210</v>
    </oc>
    <nc r="E68"/>
  </rcc>
  <rcc rId="33279" sId="2">
    <oc r="E69">
      <v>55475</v>
    </oc>
    <nc r="E69"/>
  </rcc>
  <rcc rId="33280" sId="2">
    <oc r="E70">
      <v>86915</v>
    </oc>
    <nc r="E70"/>
  </rcc>
  <rcc rId="33281" sId="2">
    <oc r="E71">
      <v>37040</v>
    </oc>
    <nc r="E71"/>
  </rcc>
  <rcc rId="33282" sId="2">
    <oc r="E72">
      <v>6205</v>
    </oc>
    <nc r="E72"/>
  </rcc>
  <rcc rId="33283" sId="2">
    <oc r="E73">
      <v>57325</v>
    </oc>
    <nc r="E73"/>
  </rcc>
  <rcc rId="33284" sId="2">
    <oc r="E74">
      <v>9895</v>
    </oc>
    <nc r="E74"/>
  </rcc>
  <rcc rId="33285" sId="2">
    <oc r="E75">
      <v>275</v>
    </oc>
    <nc r="E75"/>
  </rcc>
  <rcc rId="33286" sId="2">
    <oc r="E76">
      <v>26500</v>
    </oc>
    <nc r="E76"/>
  </rcc>
  <rcc rId="33287" sId="2">
    <oc r="E77">
      <v>19060</v>
    </oc>
    <nc r="E77"/>
  </rcc>
  <rcc rId="33288" sId="2">
    <oc r="E78">
      <v>36830</v>
    </oc>
    <nc r="E78"/>
  </rcc>
  <rcc rId="33289" sId="2">
    <oc r="E79">
      <v>8055</v>
    </oc>
    <nc r="E79"/>
  </rcc>
  <rcc rId="33290" sId="2">
    <oc r="E80">
      <v>28510</v>
    </oc>
    <nc r="E80"/>
  </rcc>
  <rcc rId="33291" sId="2">
    <oc r="E81">
      <v>10745</v>
    </oc>
    <nc r="E81"/>
  </rcc>
  <rcc rId="33292" sId="2">
    <oc r="E83">
      <v>7835</v>
    </oc>
    <nc r="E83"/>
  </rcc>
  <rcc rId="33293" sId="2">
    <oc r="E84">
      <v>12835</v>
    </oc>
    <nc r="E84"/>
  </rcc>
  <rcc rId="33294" sId="2">
    <oc r="E85">
      <v>9540</v>
    </oc>
    <nc r="E85"/>
  </rcc>
  <rcc rId="33295" sId="2">
    <oc r="E86">
      <v>37295</v>
    </oc>
    <nc r="E86"/>
  </rcc>
  <rcc rId="33296" sId="2">
    <oc r="E87">
      <v>35825</v>
    </oc>
    <nc r="E87"/>
  </rcc>
  <rcc rId="33297" sId="2">
    <oc r="E88">
      <v>19190</v>
    </oc>
    <nc r="E88"/>
  </rcc>
  <rcc rId="33298" sId="2">
    <oc r="E89">
      <v>68090</v>
    </oc>
    <nc r="E89"/>
  </rcc>
  <rcc rId="33299" sId="2">
    <oc r="E90">
      <v>61110</v>
    </oc>
    <nc r="E90"/>
  </rcc>
  <rcc rId="33300" sId="2">
    <oc r="E91">
      <v>14060</v>
    </oc>
    <nc r="E91"/>
  </rcc>
  <rcc rId="33301" sId="2">
    <oc r="E92">
      <v>12525</v>
    </oc>
    <nc r="E92"/>
  </rcc>
  <rcc rId="33302" sId="2">
    <oc r="E93">
      <v>730</v>
    </oc>
    <nc r="E93"/>
  </rcc>
  <rcc rId="33303" sId="2">
    <oc r="E94">
      <v>37375</v>
    </oc>
    <nc r="E94"/>
  </rcc>
  <rcc rId="33304" sId="2">
    <oc r="E95">
      <v>14130</v>
    </oc>
    <nc r="E95"/>
  </rcc>
  <rcc rId="33305" sId="2">
    <oc r="E96">
      <v>41785</v>
    </oc>
    <nc r="E96"/>
  </rcc>
  <rcc rId="33306" sId="2">
    <oc r="E97">
      <v>25185</v>
    </oc>
    <nc r="E97"/>
  </rcc>
  <rcc rId="33307" sId="2">
    <oc r="E98">
      <v>10955</v>
    </oc>
    <nc r="E98"/>
  </rcc>
  <rcc rId="33308" sId="2">
    <oc r="E99">
      <v>12780</v>
    </oc>
    <nc r="E99"/>
  </rcc>
  <rcc rId="33309" sId="2">
    <oc r="E100">
      <v>4895</v>
    </oc>
    <nc r="E100"/>
  </rcc>
  <rcc rId="33310" sId="2">
    <oc r="E101">
      <v>14185</v>
    </oc>
    <nc r="E101"/>
  </rcc>
  <rcc rId="33311" sId="2">
    <oc r="E102">
      <v>52880</v>
    </oc>
    <nc r="E102"/>
  </rcc>
  <rcc rId="33312" sId="2">
    <oc r="E103">
      <v>6535</v>
    </oc>
    <nc r="E103"/>
  </rcc>
  <rcc rId="33313" sId="2">
    <oc r="E104">
      <v>22940</v>
    </oc>
    <nc r="E104"/>
  </rcc>
  <rcc rId="33314" sId="2">
    <oc r="E105">
      <v>20950</v>
    </oc>
    <nc r="E105"/>
  </rcc>
  <rcc rId="33315" sId="2">
    <oc r="E106">
      <v>92355</v>
    </oc>
    <nc r="E106"/>
  </rcc>
  <rcc rId="33316" sId="2">
    <oc r="E107">
      <v>11055</v>
    </oc>
    <nc r="E107"/>
  </rcc>
  <rcc rId="33317" sId="2">
    <oc r="E108">
      <v>30475</v>
    </oc>
    <nc r="E108"/>
  </rcc>
  <rcc rId="33318" sId="2">
    <oc r="E109">
      <v>21680</v>
    </oc>
    <nc r="E109"/>
  </rcc>
  <rcc rId="33319" sId="2">
    <oc r="E110">
      <v>11035</v>
    </oc>
    <nc r="E110"/>
  </rcc>
  <rcc rId="33320" sId="2">
    <oc r="E111">
      <v>24285</v>
    </oc>
    <nc r="E111"/>
  </rcc>
  <rcc rId="33321" sId="2">
    <oc r="E112">
      <v>17085</v>
    </oc>
    <nc r="E112"/>
  </rcc>
  <rcc rId="33322" sId="2">
    <oc r="E113">
      <v>57050</v>
    </oc>
    <nc r="E113"/>
  </rcc>
  <rcc rId="33323" sId="2">
    <oc r="E114">
      <v>15900</v>
    </oc>
    <nc r="E114"/>
  </rcc>
  <rcc rId="33324" sId="2">
    <oc r="E115">
      <v>49090</v>
    </oc>
    <nc r="E115"/>
  </rcc>
  <rcc rId="33325" sId="2">
    <oc r="E116">
      <v>21135</v>
    </oc>
    <nc r="E116"/>
  </rcc>
  <rcc rId="33326" sId="2">
    <oc r="E117">
      <v>8430</v>
    </oc>
    <nc r="E117"/>
  </rcc>
  <rcc rId="33327" sId="3">
    <oc r="E2" t="inlineStr">
      <is>
        <t>Август</t>
      </is>
    </oc>
    <nc r="E2" t="inlineStr">
      <is>
        <t>Сентябрь</t>
      </is>
    </nc>
  </rcc>
  <rcc rId="33328" sId="3">
    <oc r="D7">
      <v>13358</v>
    </oc>
    <nc r="D7">
      <v>13430</v>
    </nc>
  </rcc>
  <rcc rId="33329" sId="3">
    <oc r="D8">
      <v>755</v>
    </oc>
    <nc r="D8">
      <v>815</v>
    </nc>
  </rcc>
  <rcc rId="33330" sId="3">
    <oc r="D9">
      <v>15140</v>
    </oc>
    <nc r="D9">
      <v>15270</v>
    </nc>
  </rcc>
  <rcc rId="33331" sId="3">
    <oc r="D10">
      <v>13820</v>
    </oc>
    <nc r="D10">
      <v>14020</v>
    </nc>
  </rcc>
  <rcc rId="33332" sId="3">
    <oc r="D11">
      <v>915</v>
    </oc>
    <nc r="D11">
      <v>920</v>
    </nc>
  </rcc>
  <rcc rId="33333" sId="3">
    <oc r="D12">
      <v>28945</v>
    </oc>
    <nc r="D12">
      <v>29040</v>
    </nc>
  </rcc>
  <rcc rId="33334" sId="3">
    <oc r="D13">
      <v>11050</v>
    </oc>
    <nc r="D13">
      <v>11340</v>
    </nc>
  </rcc>
  <rcc rId="33335" sId="3">
    <oc r="D14">
      <v>18525</v>
    </oc>
    <nc r="D14">
      <v>18820</v>
    </nc>
  </rcc>
  <rcc rId="33336" sId="3">
    <oc r="D15">
      <v>3955</v>
    </oc>
    <nc r="D15">
      <v>4065</v>
    </nc>
  </rcc>
  <rcc rId="33337" sId="3">
    <oc r="D16">
      <v>77415</v>
    </oc>
    <nc r="D16">
      <v>77555</v>
    </nc>
  </rcc>
  <rcc rId="33338" sId="3">
    <oc r="D17">
      <v>40580</v>
    </oc>
    <nc r="D17">
      <v>40970</v>
    </nc>
  </rcc>
  <rcc rId="33339" sId="3">
    <oc r="D18">
      <v>15360</v>
    </oc>
    <nc r="D18">
      <v>15510</v>
    </nc>
  </rcc>
  <rcc rId="33340" sId="3">
    <oc r="D19">
      <v>154335</v>
    </oc>
    <nc r="D19">
      <v>154850</v>
    </nc>
  </rcc>
  <rcc rId="33341" sId="3">
    <oc r="D20">
      <v>6040</v>
    </oc>
    <nc r="D20">
      <v>6055</v>
    </nc>
  </rcc>
  <rcc rId="33342" sId="3">
    <oc r="D21">
      <v>13560</v>
    </oc>
    <nc r="D21">
      <v>13680</v>
    </nc>
  </rcc>
  <rcc rId="33343" sId="3">
    <oc r="D22">
      <v>13135</v>
    </oc>
    <nc r="D22">
      <v>13235</v>
    </nc>
  </rcc>
  <rcc rId="33344" sId="3">
    <oc r="D23">
      <v>38185</v>
    </oc>
    <nc r="D23">
      <v>38240</v>
    </nc>
  </rcc>
  <rcc rId="33345" sId="3">
    <oc r="D24">
      <v>53700</v>
    </oc>
    <nc r="D24">
      <v>53835</v>
    </nc>
  </rcc>
  <rcc rId="33346" sId="3">
    <oc r="D25">
      <v>11945</v>
    </oc>
    <nc r="D25">
      <v>12040</v>
    </nc>
  </rcc>
  <rcc rId="33347" sId="3">
    <oc r="D27">
      <v>33475</v>
    </oc>
    <nc r="D27">
      <v>34580</v>
    </nc>
  </rcc>
  <rcc rId="33348" sId="3">
    <oc r="D28">
      <v>31665</v>
    </oc>
    <nc r="D28">
      <v>31915</v>
    </nc>
  </rcc>
  <rcc rId="33349" sId="3">
    <oc r="D29">
      <v>32136</v>
    </oc>
    <nc r="D29">
      <v>32440</v>
    </nc>
  </rcc>
  <rcc rId="33350" sId="3">
    <oc r="D30">
      <v>30825</v>
    </oc>
    <nc r="D30">
      <v>31245</v>
    </nc>
  </rcc>
  <rcc rId="33351" sId="3">
    <oc r="D31">
      <v>64245</v>
    </oc>
    <nc r="D31">
      <v>64725</v>
    </nc>
  </rcc>
  <rcc rId="33352" sId="3">
    <oc r="E7">
      <v>13430</v>
    </oc>
    <nc r="E7"/>
  </rcc>
  <rcc rId="33353" sId="3">
    <oc r="E8">
      <v>815</v>
    </oc>
    <nc r="E8"/>
  </rcc>
  <rcc rId="33354" sId="3">
    <oc r="E9">
      <v>15270</v>
    </oc>
    <nc r="E9"/>
  </rcc>
  <rcc rId="33355" sId="3">
    <oc r="E10">
      <v>14020</v>
    </oc>
    <nc r="E10"/>
  </rcc>
  <rcc rId="33356" sId="3">
    <oc r="E11">
      <v>920</v>
    </oc>
    <nc r="E11"/>
  </rcc>
  <rcc rId="33357" sId="3">
    <oc r="E12">
      <v>29040</v>
    </oc>
    <nc r="E12"/>
  </rcc>
  <rcc rId="33358" sId="3">
    <oc r="E13">
      <v>11340</v>
    </oc>
    <nc r="E13"/>
  </rcc>
  <rcc rId="33359" sId="3">
    <oc r="E14">
      <v>18820</v>
    </oc>
    <nc r="E14"/>
  </rcc>
  <rcc rId="33360" sId="3">
    <oc r="E15">
      <v>4065</v>
    </oc>
    <nc r="E15"/>
  </rcc>
  <rcc rId="33361" sId="3">
    <oc r="E16">
      <v>77555</v>
    </oc>
    <nc r="E16"/>
  </rcc>
  <rcc rId="33362" sId="3">
    <oc r="E17">
      <v>40970</v>
    </oc>
    <nc r="E17"/>
  </rcc>
  <rcc rId="33363" sId="3">
    <oc r="E18">
      <v>15510</v>
    </oc>
    <nc r="E18"/>
  </rcc>
  <rcc rId="33364" sId="3">
    <oc r="E19">
      <v>154850</v>
    </oc>
    <nc r="E19"/>
  </rcc>
  <rcc rId="33365" sId="3">
    <oc r="E20">
      <v>6055</v>
    </oc>
    <nc r="E20"/>
  </rcc>
  <rcc rId="33366" sId="3">
    <oc r="E21">
      <v>13680</v>
    </oc>
    <nc r="E21"/>
  </rcc>
  <rcc rId="33367" sId="3">
    <oc r="E22">
      <v>13235</v>
    </oc>
    <nc r="E22"/>
  </rcc>
  <rcc rId="33368" sId="3">
    <oc r="E23">
      <v>38240</v>
    </oc>
    <nc r="E23"/>
  </rcc>
  <rcc rId="33369" sId="3">
    <oc r="E24">
      <v>53835</v>
    </oc>
    <nc r="E24"/>
  </rcc>
  <rcc rId="33370" sId="3">
    <oc r="E25">
      <v>12040</v>
    </oc>
    <nc r="E25"/>
  </rcc>
  <rcc rId="33371" sId="3">
    <oc r="E26">
      <v>15</v>
    </oc>
    <nc r="E26"/>
  </rcc>
  <rcc rId="33372" sId="3">
    <oc r="E27">
      <v>34580</v>
    </oc>
    <nc r="E27"/>
  </rcc>
  <rcc rId="33373" sId="3">
    <oc r="E28">
      <v>31915</v>
    </oc>
    <nc r="E28"/>
  </rcc>
  <rcc rId="33374" sId="3">
    <oc r="E29">
      <v>32440</v>
    </oc>
    <nc r="E29"/>
  </rcc>
  <rcc rId="33375" sId="3">
    <oc r="E30">
      <v>31245</v>
    </oc>
    <nc r="E30"/>
  </rcc>
  <rcc rId="33376" sId="3">
    <oc r="E31">
      <v>64725</v>
    </oc>
    <nc r="E31"/>
  </rcc>
  <rcc rId="33377" sId="4">
    <oc r="E2" t="inlineStr">
      <is>
        <t>Август</t>
      </is>
    </oc>
    <nc r="E2" t="inlineStr">
      <is>
        <t>Сентябрь</t>
      </is>
    </nc>
  </rcc>
  <rcc rId="33378" sId="4">
    <oc r="D7">
      <v>8235</v>
    </oc>
    <nc r="D7">
      <v>8275</v>
    </nc>
  </rcc>
  <rcc rId="33379" sId="4">
    <oc r="D8">
      <v>52135</v>
    </oc>
    <nc r="D8">
      <v>52480</v>
    </nc>
  </rcc>
  <rcc rId="33380" sId="4">
    <oc r="D9">
      <v>5370</v>
    </oc>
    <nc r="D9">
      <v>5770</v>
    </nc>
  </rcc>
  <rcc rId="33381" sId="4">
    <oc r="D10">
      <v>22785</v>
    </oc>
    <nc r="D10">
      <v>23100</v>
    </nc>
  </rcc>
  <rcc rId="33382" sId="4">
    <oc r="D11">
      <v>13665</v>
    </oc>
    <nc r="D11">
      <v>13700</v>
    </nc>
  </rcc>
  <rcc rId="33383" sId="4">
    <oc r="D12">
      <v>46075</v>
    </oc>
    <nc r="D12">
      <v>46165</v>
    </nc>
  </rcc>
  <rcc rId="33384" sId="4">
    <oc r="D13">
      <v>17435</v>
    </oc>
    <nc r="D13">
      <v>17485</v>
    </nc>
  </rcc>
  <rcc rId="33385" sId="4">
    <oc r="D14">
      <v>9520</v>
    </oc>
    <nc r="D14">
      <v>9560</v>
    </nc>
  </rcc>
  <rcc rId="33386" sId="4">
    <oc r="D15">
      <v>27445</v>
    </oc>
    <nc r="D15">
      <v>27720</v>
    </nc>
  </rcc>
  <rcc rId="33387" sId="4">
    <oc r="D16">
      <v>27635</v>
    </oc>
    <nc r="D16">
      <v>28415</v>
    </nc>
  </rcc>
  <rcc rId="33388" sId="4">
    <oc r="D17">
      <v>30490</v>
    </oc>
    <nc r="D17">
      <v>30790</v>
    </nc>
  </rcc>
  <rcc rId="33389" sId="4">
    <oc r="D18">
      <v>33015</v>
    </oc>
    <nc r="D18">
      <v>33400</v>
    </nc>
  </rcc>
  <rcc rId="33390" sId="4">
    <oc r="D19">
      <v>53515</v>
    </oc>
    <nc r="D19">
      <v>53810</v>
    </nc>
  </rcc>
  <rcc rId="33391" sId="4">
    <oc r="D20">
      <v>4270</v>
    </oc>
    <nc r="D20">
      <v>4330</v>
    </nc>
  </rcc>
  <rcc rId="33392" sId="4">
    <oc r="D21">
      <v>8800</v>
    </oc>
    <nc r="D21">
      <v>8885</v>
    </nc>
  </rcc>
  <rcc rId="33393" sId="4">
    <oc r="D22">
      <v>22195</v>
    </oc>
    <nc r="D22">
      <v>22395</v>
    </nc>
  </rcc>
  <rcc rId="33394" sId="4">
    <oc r="D23">
      <v>49140</v>
    </oc>
    <nc r="D23">
      <v>49177</v>
    </nc>
  </rcc>
  <rcc rId="33395" sId="4">
    <oc r="D24">
      <v>30045</v>
    </oc>
    <nc r="D24">
      <v>30385</v>
    </nc>
  </rcc>
  <rcc rId="33396" sId="4">
    <oc r="D25">
      <v>34320</v>
    </oc>
    <nc r="D25">
      <v>34600</v>
    </nc>
  </rcc>
  <rcc rId="33397" sId="4">
    <oc r="D26">
      <v>16930</v>
    </oc>
    <nc r="D26">
      <v>16980</v>
    </nc>
  </rcc>
  <rcc rId="33398" sId="4">
    <oc r="D27">
      <v>15160</v>
    </oc>
    <nc r="D27">
      <v>15345</v>
    </nc>
  </rcc>
  <rcc rId="33399" sId="4">
    <oc r="D28">
      <v>57895</v>
    </oc>
    <nc r="D28">
      <v>58035</v>
    </nc>
  </rcc>
  <rcc rId="33400" sId="4">
    <oc r="D29">
      <v>34270</v>
    </oc>
    <nc r="D29">
      <v>34465</v>
    </nc>
  </rcc>
  <rcc rId="33401" sId="4">
    <oc r="D31">
      <v>21785</v>
    </oc>
    <nc r="D31">
      <v>22000</v>
    </nc>
  </rcc>
  <rcc rId="33402" sId="4">
    <oc r="D32">
      <v>29580</v>
    </oc>
    <nc r="D32">
      <v>29945</v>
    </nc>
  </rcc>
  <rcc rId="33403" sId="4">
    <oc r="D33">
      <v>38370</v>
    </oc>
    <nc r="D33">
      <v>38425</v>
    </nc>
  </rcc>
  <rcc rId="33404" sId="4">
    <oc r="D34">
      <v>19095</v>
    </oc>
    <nc r="D34">
      <v>19285</v>
    </nc>
  </rcc>
  <rcc rId="33405" sId="4">
    <oc r="D35">
      <v>11775</v>
    </oc>
    <nc r="D35">
      <v>11815</v>
    </nc>
  </rcc>
  <rcc rId="33406" sId="4">
    <oc r="D36">
      <v>48475</v>
    </oc>
    <nc r="D36">
      <v>48840</v>
    </nc>
  </rcc>
  <rcc rId="33407" sId="4">
    <oc r="D37">
      <v>38810</v>
    </oc>
    <nc r="D37">
      <v>38990</v>
    </nc>
  </rcc>
  <rcc rId="33408" sId="4">
    <oc r="D38">
      <v>12105</v>
    </oc>
    <nc r="D38">
      <v>12340</v>
    </nc>
  </rcc>
  <rcc rId="33409" sId="4">
    <oc r="D39">
      <v>42495</v>
    </oc>
    <nc r="D39">
      <v>42570</v>
    </nc>
  </rcc>
  <rcc rId="33410" sId="4">
    <oc r="D40">
      <v>37630</v>
    </oc>
    <nc r="D40">
      <v>37780</v>
    </nc>
  </rcc>
  <rcc rId="33411" sId="4">
    <oc r="D41">
      <v>4300</v>
    </oc>
    <nc r="D41">
      <v>4305</v>
    </nc>
  </rcc>
  <rcc rId="33412" sId="4">
    <oc r="D42">
      <v>100325</v>
    </oc>
    <nc r="D42">
      <v>100780</v>
    </nc>
  </rcc>
  <rcc rId="33413" sId="4">
    <oc r="D43">
      <v>9460</v>
    </oc>
    <nc r="D43">
      <v>9815</v>
    </nc>
  </rcc>
  <rcc rId="33414" sId="4">
    <oc r="D44">
      <v>2115</v>
    </oc>
    <nc r="D44">
      <v>2280</v>
    </nc>
  </rcc>
  <rcc rId="33415" sId="4">
    <oc r="D45">
      <v>87620</v>
    </oc>
    <nc r="D45">
      <v>87935</v>
    </nc>
  </rcc>
  <rcc rId="33416" sId="4">
    <oc r="D46">
      <v>8890</v>
    </oc>
    <nc r="D46">
      <v>9025</v>
    </nc>
  </rcc>
  <rcc rId="33417" sId="4">
    <oc r="D47">
      <v>11360</v>
    </oc>
    <nc r="D47">
      <v>11525</v>
    </nc>
  </rcc>
  <rcc rId="33418" sId="4">
    <oc r="D49">
      <v>14650</v>
    </oc>
    <nc r="D49">
      <v>14770</v>
    </nc>
  </rcc>
  <rcc rId="33419" sId="4">
    <oc r="D50">
      <v>32050</v>
    </oc>
    <nc r="D50">
      <v>32175</v>
    </nc>
  </rcc>
  <rcc rId="33420" sId="4">
    <oc r="D51">
      <v>15680</v>
    </oc>
    <nc r="D51">
      <v>15800</v>
    </nc>
  </rcc>
  <rcc rId="33421" sId="4">
    <oc r="D52">
      <v>9815</v>
    </oc>
    <nc r="D52">
      <v>9875</v>
    </nc>
  </rcc>
  <rcc rId="33422" sId="4">
    <oc r="D53">
      <v>19790</v>
    </oc>
    <nc r="D53">
      <v>19895</v>
    </nc>
  </rcc>
  <rcc rId="33423" sId="4">
    <oc r="D54">
      <v>5990</v>
    </oc>
    <nc r="D54">
      <v>6015</v>
    </nc>
  </rcc>
  <rcc rId="33424" sId="4">
    <oc r="D55">
      <v>53945</v>
    </oc>
    <nc r="D55">
      <v>54290</v>
    </nc>
  </rcc>
  <rcc rId="33425" sId="4">
    <oc r="D56">
      <v>51515</v>
    </oc>
    <nc r="D56">
      <v>51640</v>
    </nc>
  </rcc>
  <rcc rId="33426" sId="4">
    <oc r="D57">
      <v>5715</v>
    </oc>
    <nc r="D57">
      <v>5785</v>
    </nc>
  </rcc>
  <rcc rId="33427" sId="4">
    <oc r="D58">
      <v>28815</v>
    </oc>
    <nc r="D58">
      <v>28915</v>
    </nc>
  </rcc>
  <rcc rId="33428" sId="4">
    <oc r="D59">
      <v>12975</v>
    </oc>
    <nc r="D59">
      <v>13160</v>
    </nc>
  </rcc>
  <rcc rId="33429" sId="4">
    <oc r="E7">
      <v>8275</v>
    </oc>
    <nc r="E7"/>
  </rcc>
  <rcc rId="33430" sId="4">
    <oc r="E8">
      <v>52480</v>
    </oc>
    <nc r="E8"/>
  </rcc>
  <rcc rId="33431" sId="4">
    <oc r="E9">
      <v>5770</v>
    </oc>
    <nc r="E9"/>
  </rcc>
  <rcc rId="33432" sId="4">
    <oc r="E10">
      <v>23100</v>
    </oc>
    <nc r="E10"/>
  </rcc>
  <rcc rId="33433" sId="4">
    <oc r="E11">
      <v>13700</v>
    </oc>
    <nc r="E11"/>
  </rcc>
  <rcc rId="33434" sId="4">
    <oc r="E12">
      <v>46165</v>
    </oc>
    <nc r="E12"/>
  </rcc>
  <rcc rId="33435" sId="4">
    <oc r="E13">
      <v>17485</v>
    </oc>
    <nc r="E13"/>
  </rcc>
  <rcc rId="33436" sId="4">
    <oc r="E14">
      <v>9560</v>
    </oc>
    <nc r="E14"/>
  </rcc>
  <rcc rId="33437" sId="4">
    <oc r="E15">
      <v>27720</v>
    </oc>
    <nc r="E15"/>
  </rcc>
  <rcc rId="33438" sId="4">
    <oc r="E16">
      <v>28415</v>
    </oc>
    <nc r="E16"/>
  </rcc>
  <rcc rId="33439" sId="4">
    <oc r="E17">
      <v>30790</v>
    </oc>
    <nc r="E17"/>
  </rcc>
  <rcc rId="33440" sId="4">
    <oc r="E18">
      <v>33400</v>
    </oc>
    <nc r="E18"/>
  </rcc>
  <rcc rId="33441" sId="4">
    <oc r="E19">
      <v>53810</v>
    </oc>
    <nc r="E19"/>
  </rcc>
  <rcc rId="33442" sId="4">
    <oc r="E20">
      <v>4330</v>
    </oc>
    <nc r="E20"/>
  </rcc>
  <rcc rId="33443" sId="4">
    <oc r="E21">
      <v>8885</v>
    </oc>
    <nc r="E21"/>
  </rcc>
  <rcc rId="33444" sId="4">
    <oc r="E22">
      <v>22395</v>
    </oc>
    <nc r="E22"/>
  </rcc>
  <rcc rId="33445" sId="4">
    <oc r="E23">
      <v>49177</v>
    </oc>
    <nc r="E23"/>
  </rcc>
  <rcc rId="33446" sId="4">
    <oc r="E24">
      <v>30385</v>
    </oc>
    <nc r="E24"/>
  </rcc>
  <rcc rId="33447" sId="4">
    <oc r="E25">
      <v>34600</v>
    </oc>
    <nc r="E25"/>
  </rcc>
  <rcc rId="33448" sId="4">
    <oc r="E26">
      <v>16980</v>
    </oc>
    <nc r="E26"/>
  </rcc>
  <rcc rId="33449" sId="4">
    <oc r="E27">
      <v>15345</v>
    </oc>
    <nc r="E27"/>
  </rcc>
  <rcc rId="33450" sId="4">
    <oc r="E28">
      <v>58035</v>
    </oc>
    <nc r="E28"/>
  </rcc>
  <rcc rId="33451" sId="4">
    <oc r="E29">
      <v>34465</v>
    </oc>
    <nc r="E29"/>
  </rcc>
  <rcc rId="33452" sId="4">
    <oc r="E31">
      <v>22000</v>
    </oc>
    <nc r="E31"/>
  </rcc>
  <rcc rId="33453" sId="4">
    <oc r="E32">
      <v>29945</v>
    </oc>
    <nc r="E32"/>
  </rcc>
  <rcc rId="33454" sId="4">
    <oc r="E33">
      <v>38425</v>
    </oc>
    <nc r="E33"/>
  </rcc>
  <rcc rId="33455" sId="4">
    <oc r="E34">
      <v>19285</v>
    </oc>
    <nc r="E34"/>
  </rcc>
  <rcc rId="33456" sId="4">
    <oc r="E35">
      <v>11815</v>
    </oc>
    <nc r="E35"/>
  </rcc>
  <rcc rId="33457" sId="4">
    <oc r="E36">
      <v>48840</v>
    </oc>
    <nc r="E36"/>
  </rcc>
  <rcc rId="33458" sId="4">
    <oc r="E37">
      <v>38990</v>
    </oc>
    <nc r="E37"/>
  </rcc>
  <rcc rId="33459" sId="4">
    <oc r="E38">
      <v>12340</v>
    </oc>
    <nc r="E38"/>
  </rcc>
  <rcc rId="33460" sId="4">
    <oc r="E39">
      <v>42570</v>
    </oc>
    <nc r="E39"/>
  </rcc>
  <rcc rId="33461" sId="4">
    <oc r="E40">
      <v>37780</v>
    </oc>
    <nc r="E40"/>
  </rcc>
  <rcc rId="33462" sId="4">
    <oc r="E41">
      <v>4305</v>
    </oc>
    <nc r="E41"/>
  </rcc>
  <rcc rId="33463" sId="4">
    <oc r="E42">
      <v>100780</v>
    </oc>
    <nc r="E42"/>
  </rcc>
  <rcc rId="33464" sId="4">
    <oc r="E43">
      <v>9815</v>
    </oc>
    <nc r="E43"/>
  </rcc>
  <rcc rId="33465" sId="4">
    <oc r="E44">
      <v>2280</v>
    </oc>
    <nc r="E44"/>
  </rcc>
  <rcc rId="33466" sId="4">
    <oc r="E45">
      <v>87935</v>
    </oc>
    <nc r="E45"/>
  </rcc>
  <rcc rId="33467" sId="4">
    <oc r="E46">
      <v>9025</v>
    </oc>
    <nc r="E46"/>
  </rcc>
  <rcc rId="33468" sId="4">
    <oc r="E47">
      <v>11525</v>
    </oc>
    <nc r="E47"/>
  </rcc>
  <rcc rId="33469" sId="4">
    <oc r="E48">
      <v>54785</v>
    </oc>
    <nc r="E48"/>
  </rcc>
  <rcc rId="33470" sId="4">
    <oc r="E49">
      <v>14770</v>
    </oc>
    <nc r="E49"/>
  </rcc>
  <rcc rId="33471" sId="4">
    <oc r="E50">
      <v>32175</v>
    </oc>
    <nc r="E50"/>
  </rcc>
  <rcc rId="33472" sId="4">
    <oc r="E51">
      <v>15800</v>
    </oc>
    <nc r="E51"/>
  </rcc>
  <rcc rId="33473" sId="4">
    <oc r="E52">
      <v>9875</v>
    </oc>
    <nc r="E52"/>
  </rcc>
  <rcc rId="33474" sId="4">
    <oc r="E53">
      <v>19895</v>
    </oc>
    <nc r="E53"/>
  </rcc>
  <rcc rId="33475" sId="4">
    <oc r="E54">
      <v>6015</v>
    </oc>
    <nc r="E54"/>
  </rcc>
  <rcc rId="33476" sId="4">
    <oc r="E55">
      <v>54290</v>
    </oc>
    <nc r="E55"/>
  </rcc>
  <rcc rId="33477" sId="4">
    <oc r="E56">
      <v>51640</v>
    </oc>
    <nc r="E56"/>
  </rcc>
  <rcc rId="33478" sId="4">
    <oc r="E57">
      <v>5785</v>
    </oc>
    <nc r="E57"/>
  </rcc>
  <rcc rId="33479" sId="4">
    <oc r="E58">
      <v>28915</v>
    </oc>
    <nc r="E58"/>
  </rcc>
  <rcc rId="33480" sId="4">
    <oc r="E59">
      <v>13160</v>
    </oc>
    <nc r="E59"/>
  </rcc>
  <rcc rId="33481" sId="5">
    <oc r="E2" t="inlineStr">
      <is>
        <t>Август</t>
      </is>
    </oc>
    <nc r="E2" t="inlineStr">
      <is>
        <t>Сентябрь</t>
      </is>
    </nc>
  </rcc>
  <rcc rId="33482" sId="5">
    <oc r="D6">
      <v>14015</v>
    </oc>
    <nc r="D6">
      <v>14180</v>
    </nc>
  </rcc>
  <rcc rId="33483" sId="5">
    <oc r="D7">
      <v>5685</v>
    </oc>
    <nc r="D7">
      <v>5740</v>
    </nc>
  </rcc>
  <rcc rId="33484" sId="5">
    <oc r="D8">
      <v>15830</v>
    </oc>
    <nc r="D8">
      <v>16460</v>
    </nc>
  </rcc>
  <rcc rId="33485" sId="5">
    <oc r="D9">
      <v>10925</v>
    </oc>
    <nc r="D9">
      <v>11175</v>
    </nc>
  </rcc>
  <rcc rId="33486" sId="5">
    <oc r="D10">
      <v>20565</v>
    </oc>
    <nc r="D10">
      <v>20860</v>
    </nc>
  </rcc>
  <rcc rId="33487" sId="5">
    <oc r="D11">
      <v>45665</v>
    </oc>
    <nc r="D11">
      <v>45690</v>
    </nc>
  </rcc>
  <rcc rId="33488" sId="5">
    <oc r="D12">
      <v>20740</v>
    </oc>
    <nc r="D12">
      <v>20900</v>
    </nc>
  </rcc>
  <rcc rId="33489" sId="5">
    <oc r="D13">
      <v>13855</v>
    </oc>
    <nc r="D13">
      <v>13950</v>
    </nc>
  </rcc>
  <rcc rId="33490" sId="5">
    <oc r="D16">
      <v>7045</v>
    </oc>
    <nc r="D16">
      <v>7195</v>
    </nc>
  </rcc>
  <rcc rId="33491" sId="5">
    <oc r="D17">
      <v>32935</v>
    </oc>
    <nc r="D17">
      <v>33095</v>
    </nc>
  </rcc>
  <rcc rId="33492" sId="5">
    <oc r="D18">
      <v>18790</v>
    </oc>
    <nc r="D18">
      <v>18995</v>
    </nc>
  </rcc>
  <rcc rId="33493" sId="5">
    <oc r="D19">
      <v>13790</v>
    </oc>
    <nc r="D19">
      <v>13915</v>
    </nc>
  </rcc>
  <rcc rId="33494" sId="5">
    <oc r="D20">
      <v>53565</v>
    </oc>
    <nc r="D20">
      <v>53715</v>
    </nc>
  </rcc>
  <rcc rId="33495" sId="5">
    <oc r="D21">
      <v>70515</v>
    </oc>
    <nc r="D21">
      <v>70740</v>
    </nc>
  </rcc>
  <rcc rId="33496" sId="5">
    <oc r="D22">
      <v>54315</v>
    </oc>
    <nc r="D22">
      <v>54580</v>
    </nc>
  </rcc>
  <rcc rId="33497" sId="5">
    <oc r="D23">
      <v>11640</v>
    </oc>
    <nc r="D23">
      <v>11780</v>
    </nc>
  </rcc>
  <rcc rId="33498" sId="5">
    <oc r="D24">
      <v>8035</v>
    </oc>
    <nc r="D24">
      <v>8270</v>
    </nc>
  </rcc>
  <rcc rId="33499" sId="5">
    <oc r="D26">
      <v>9140</v>
    </oc>
    <nc r="D26">
      <v>9235</v>
    </nc>
  </rcc>
  <rcc rId="33500" sId="5">
    <oc r="D27">
      <v>4405</v>
    </oc>
    <nc r="D27">
      <v>4470</v>
    </nc>
  </rcc>
  <rcc rId="33501" sId="5">
    <oc r="D28">
      <v>6742</v>
    </oc>
    <nc r="D28">
      <v>6865</v>
    </nc>
  </rcc>
  <rcc rId="33502" sId="5">
    <oc r="D29">
      <v>22385</v>
    </oc>
    <nc r="D29">
      <v>22665</v>
    </nc>
  </rcc>
  <rcc rId="33503" sId="5">
    <oc r="D30">
      <v>62065</v>
    </oc>
    <nc r="D30">
      <v>62445</v>
    </nc>
  </rcc>
  <rcc rId="33504" sId="5">
    <oc r="D31">
      <v>20250</v>
    </oc>
    <nc r="D31">
      <v>20500</v>
    </nc>
  </rcc>
  <rcc rId="33505" sId="5">
    <oc r="D32">
      <v>19150</v>
    </oc>
    <nc r="D32">
      <v>19295</v>
    </nc>
  </rcc>
  <rcc rId="33506" sId="5">
    <oc r="D33">
      <v>55500</v>
    </oc>
    <nc r="D33">
      <v>55610</v>
    </nc>
  </rcc>
  <rcc rId="33507" sId="5">
    <oc r="D34">
      <v>13830</v>
    </oc>
    <nc r="D34">
      <v>13970</v>
    </nc>
  </rcc>
  <rcc rId="33508" sId="5">
    <oc r="D35">
      <v>10885</v>
    </oc>
    <nc r="D35">
      <v>10965</v>
    </nc>
  </rcc>
  <rcc rId="33509" sId="5">
    <oc r="D36">
      <v>69995</v>
    </oc>
    <nc r="D36">
      <v>70275</v>
    </nc>
  </rcc>
  <rcc rId="33510" sId="5">
    <oc r="D37">
      <v>27325</v>
    </oc>
    <nc r="D37">
      <v>27525</v>
    </nc>
  </rcc>
  <rcc rId="33511" sId="5">
    <oc r="D38">
      <v>92270</v>
    </oc>
    <nc r="D38">
      <v>92760</v>
    </nc>
  </rcc>
  <rcc rId="33512" sId="5">
    <oc r="D39">
      <v>12520</v>
    </oc>
    <nc r="D39">
      <v>12670</v>
    </nc>
  </rcc>
  <rcc rId="33513" sId="5">
    <oc r="D40">
      <v>64970</v>
    </oc>
    <nc r="D40">
      <v>65110</v>
    </nc>
  </rcc>
  <rcc rId="33514" sId="5">
    <oc r="D41">
      <v>19465</v>
    </oc>
    <nc r="D41">
      <v>19655</v>
    </nc>
  </rcc>
  <rcc rId="33515" sId="5">
    <oc r="D42">
      <v>108335</v>
    </oc>
    <nc r="D42">
      <v>108625</v>
    </nc>
  </rcc>
  <rcc rId="33516" sId="5">
    <oc r="D43">
      <v>14290</v>
    </oc>
    <nc r="D43">
      <v>14535</v>
    </nc>
  </rcc>
  <rcc rId="33517" sId="5">
    <oc r="D44">
      <v>23630</v>
    </oc>
    <nc r="D44">
      <v>23655</v>
    </nc>
  </rcc>
  <rcc rId="33518" sId="5">
    <oc r="D45">
      <v>20340</v>
    </oc>
    <nc r="D45">
      <v>20405</v>
    </nc>
  </rcc>
  <rcc rId="33519" sId="5">
    <oc r="D46">
      <v>460</v>
    </oc>
    <nc r="D46">
      <v>580</v>
    </nc>
  </rcc>
  <rcc rId="33520" sId="5">
    <oc r="D47">
      <v>10960</v>
    </oc>
    <nc r="D47">
      <v>11330</v>
    </nc>
  </rcc>
  <rcc rId="33521" sId="5">
    <oc r="D48">
      <v>25535</v>
    </oc>
    <nc r="D48">
      <v>25645</v>
    </nc>
  </rcc>
  <rcc rId="33522" sId="5">
    <oc r="D49">
      <v>34990</v>
    </oc>
    <nc r="D49">
      <v>35095</v>
    </nc>
  </rcc>
  <rcc rId="33523" sId="5">
    <oc r="D50">
      <v>19335</v>
    </oc>
    <nc r="D50">
      <v>19630</v>
    </nc>
  </rcc>
  <rcc rId="33524" sId="5">
    <oc r="D51">
      <v>2515</v>
    </oc>
    <nc r="D51">
      <v>2645</v>
    </nc>
  </rcc>
  <rcc rId="33525" sId="5">
    <oc r="D52">
      <v>22620</v>
    </oc>
    <nc r="D52">
      <v>22840</v>
    </nc>
  </rcc>
  <rcc rId="33526" sId="5">
    <oc r="D53">
      <v>36685</v>
    </oc>
    <nc r="D53">
      <v>36810</v>
    </nc>
  </rcc>
  <rcc rId="33527" sId="5">
    <oc r="D54">
      <v>42535</v>
    </oc>
    <nc r="D54">
      <v>42830</v>
    </nc>
  </rcc>
  <rcc rId="33528" sId="5">
    <oc r="D55">
      <v>8585</v>
    </oc>
    <nc r="D55">
      <v>8770</v>
    </nc>
  </rcc>
  <rcc rId="33529" sId="5">
    <oc r="D56">
      <v>264820</v>
    </oc>
    <nc r="D56">
      <v>265605</v>
    </nc>
  </rcc>
  <rcc rId="33530" sId="5">
    <oc r="D57">
      <v>32115</v>
    </oc>
    <nc r="D57">
      <v>32270</v>
    </nc>
  </rcc>
  <rcc rId="33531" sId="5">
    <oc r="D58">
      <v>8470</v>
    </oc>
    <nc r="D58">
      <v>9055</v>
    </nc>
  </rcc>
  <rcc rId="33532" sId="5">
    <oc r="D59">
      <v>67035</v>
    </oc>
    <nc r="D59">
      <v>67110</v>
    </nc>
  </rcc>
  <rcc rId="33533" sId="5">
    <oc r="D61">
      <v>3660</v>
    </oc>
    <nc r="D61">
      <v>3910</v>
    </nc>
  </rcc>
  <rcc rId="33534" sId="5">
    <oc r="D62">
      <v>8780</v>
    </oc>
    <nc r="D62">
      <v>8930</v>
    </nc>
  </rcc>
  <rcc rId="33535" sId="5">
    <oc r="D63">
      <v>1585</v>
    </oc>
    <nc r="D63">
      <v>1790</v>
    </nc>
  </rcc>
  <rcc rId="33536" sId="5">
    <oc r="D64">
      <v>19720</v>
    </oc>
    <nc r="D64">
      <v>20050</v>
    </nc>
  </rcc>
  <rcc rId="33537" sId="5">
    <oc r="D65">
      <v>7070</v>
    </oc>
    <nc r="D65">
      <v>7190</v>
    </nc>
  </rcc>
  <rcc rId="33538" sId="5">
    <oc r="D66">
      <v>23670</v>
    </oc>
    <nc r="D66">
      <v>23890</v>
    </nc>
  </rcc>
  <rcc rId="33539" sId="5">
    <oc r="D67">
      <v>28920</v>
    </oc>
    <nc r="D67">
      <v>29710</v>
    </nc>
  </rcc>
  <rcc rId="33540" sId="5">
    <oc r="D68">
      <v>5920</v>
    </oc>
    <nc r="D68">
      <v>5985</v>
    </nc>
  </rcc>
  <rcc rId="33541" sId="5">
    <oc r="D70">
      <v>20615</v>
    </oc>
    <nc r="D70">
      <v>20670</v>
    </nc>
  </rcc>
  <rcc rId="33542" sId="5">
    <oc r="D71">
      <v>36530</v>
    </oc>
    <nc r="D71">
      <v>36700</v>
    </nc>
  </rcc>
  <rcc rId="33543" sId="5">
    <oc r="D72">
      <v>33270</v>
    </oc>
    <nc r="D72">
      <v>33475</v>
    </nc>
  </rcc>
  <rcc rId="33544" sId="5">
    <oc r="D73">
      <v>3940</v>
    </oc>
    <nc r="D73">
      <v>3945</v>
    </nc>
  </rcc>
  <rcc rId="33545" sId="5">
    <oc r="D74">
      <v>7600</v>
    </oc>
    <nc r="D74">
      <v>7740</v>
    </nc>
  </rcc>
  <rcc rId="33546" sId="5">
    <oc r="D75">
      <v>5780</v>
    </oc>
    <nc r="D75">
      <v>5985</v>
    </nc>
  </rcc>
  <rcc rId="33547" sId="5">
    <oc r="D76">
      <v>58805</v>
    </oc>
    <nc r="D76">
      <v>59725</v>
    </nc>
  </rcc>
  <rcc rId="33548" sId="5">
    <oc r="D77">
      <v>12390</v>
    </oc>
    <nc r="D77">
      <v>12545</v>
    </nc>
  </rcc>
  <rcc rId="33549" sId="5">
    <oc r="D78">
      <v>12380</v>
    </oc>
    <nc r="D78">
      <v>12405</v>
    </nc>
  </rcc>
  <rcc rId="33550" sId="5">
    <oc r="D79">
      <v>9255</v>
    </oc>
    <nc r="D79">
      <v>9505</v>
    </nc>
  </rcc>
  <rcc rId="33551" sId="5">
    <oc r="D80">
      <v>7705</v>
    </oc>
    <nc r="D80">
      <v>7950</v>
    </nc>
  </rcc>
  <rcc rId="33552" sId="5">
    <oc r="D81">
      <v>10680</v>
    </oc>
    <nc r="D81">
      <v>10785</v>
    </nc>
  </rcc>
  <rcc rId="33553" sId="5">
    <oc r="D82">
      <v>2250</v>
    </oc>
    <nc r="D82">
      <v>2310</v>
    </nc>
  </rcc>
  <rcc rId="33554" sId="5">
    <oc r="D83">
      <v>15835</v>
    </oc>
    <nc r="D83">
      <v>15885</v>
    </nc>
  </rcc>
  <rcc rId="33555" sId="5">
    <oc r="D84">
      <v>140</v>
    </oc>
    <nc r="D84">
      <v>170</v>
    </nc>
  </rcc>
  <rcc rId="33556" sId="5">
    <oc r="D85">
      <v>25735</v>
    </oc>
    <nc r="D85">
      <v>25870</v>
    </nc>
  </rcc>
  <rcc rId="33557" sId="5">
    <oc r="D86">
      <v>27370</v>
    </oc>
    <nc r="D86">
      <v>27440</v>
    </nc>
  </rcc>
  <rcc rId="33558" sId="5">
    <oc r="D87">
      <v>8845</v>
    </oc>
    <nc r="D87">
      <v>8905</v>
    </nc>
  </rcc>
  <rcc rId="33559" sId="5">
    <oc r="D88">
      <v>3070</v>
    </oc>
    <nc r="D88">
      <v>3105</v>
    </nc>
  </rcc>
  <rcc rId="33560" sId="5">
    <oc r="D89">
      <v>39140</v>
    </oc>
    <nc r="D89">
      <v>39880</v>
    </nc>
  </rcc>
  <rcc rId="33561" sId="5">
    <oc r="D90">
      <v>27480</v>
    </oc>
    <nc r="D90">
      <v>27550</v>
    </nc>
  </rcc>
  <rcc rId="33562" sId="5">
    <oc r="D91">
      <v>68185</v>
    </oc>
    <nc r="D91">
      <v>68540</v>
    </nc>
  </rcc>
  <rcc rId="33563" sId="5">
    <oc r="D92">
      <v>40590</v>
    </oc>
    <nc r="D92">
      <v>40895</v>
    </nc>
  </rcc>
  <rcc rId="33564" sId="5">
    <oc r="D94">
      <v>2245</v>
    </oc>
    <nc r="D94">
      <v>2395</v>
    </nc>
  </rcc>
  <rcc rId="33565" sId="5">
    <oc r="D95">
      <v>21015</v>
    </oc>
    <nc r="D95">
      <v>21270</v>
    </nc>
  </rcc>
  <rcc rId="33566" sId="5">
    <oc r="D96">
      <v>9095</v>
    </oc>
    <nc r="D96">
      <v>9145</v>
    </nc>
  </rcc>
  <rcc rId="33567" sId="5">
    <oc r="D97">
      <v>34795</v>
    </oc>
    <nc r="D97">
      <v>35020</v>
    </nc>
  </rcc>
  <rcc rId="33568" sId="5">
    <oc r="D98">
      <v>8625</v>
    </oc>
    <nc r="D98">
      <v>8735</v>
    </nc>
  </rcc>
  <rcc rId="33569" sId="5">
    <oc r="D99">
      <v>46145</v>
    </oc>
    <nc r="D99">
      <v>46645</v>
    </nc>
  </rcc>
  <rcc rId="33570" sId="5">
    <oc r="D100">
      <v>31355</v>
    </oc>
    <nc r="D100">
      <v>31480</v>
    </nc>
  </rcc>
  <rcc rId="33571" sId="5">
    <oc r="D101">
      <v>32005</v>
    </oc>
    <nc r="D101">
      <v>32375</v>
    </nc>
  </rcc>
  <rcc rId="33572" sId="5">
    <oc r="D102">
      <v>17940</v>
    </oc>
    <nc r="D102">
      <v>18120</v>
    </nc>
  </rcc>
  <rcc rId="33573" sId="5">
    <oc r="D103">
      <v>15025</v>
    </oc>
    <nc r="D103">
      <v>15190</v>
    </nc>
  </rcc>
  <rcc rId="33574" sId="5">
    <oc r="D104">
      <v>24065</v>
    </oc>
    <nc r="D104">
      <v>24235</v>
    </nc>
  </rcc>
  <rcc rId="33575" sId="5">
    <oc r="D105">
      <v>4530</v>
    </oc>
    <nc r="D105">
      <v>4640</v>
    </nc>
  </rcc>
  <rcc rId="33576" sId="5">
    <oc r="D106">
      <v>9620</v>
    </oc>
    <nc r="D106">
      <v>9745</v>
    </nc>
  </rcc>
  <rcc rId="33577" sId="5">
    <oc r="D108">
      <v>98485</v>
    </oc>
    <nc r="D108">
      <v>98725</v>
    </nc>
  </rcc>
  <rcc rId="33578" sId="5">
    <oc r="D109">
      <v>35230</v>
    </oc>
    <nc r="D109">
      <v>35270</v>
    </nc>
  </rcc>
  <rcc rId="33579" sId="5">
    <oc r="D110">
      <v>15505</v>
    </oc>
    <nc r="D110">
      <v>15680</v>
    </nc>
  </rcc>
  <rcc rId="33580" sId="5">
    <oc r="D111">
      <v>27820</v>
    </oc>
    <nc r="D111">
      <v>28465</v>
    </nc>
  </rcc>
  <rcc rId="33581" sId="5">
    <oc r="D112">
      <v>5760</v>
    </oc>
    <nc r="D112">
      <v>5905</v>
    </nc>
  </rcc>
  <rcc rId="33582" sId="5">
    <oc r="D113">
      <v>19980</v>
    </oc>
    <nc r="D113">
      <v>19985</v>
    </nc>
  </rcc>
  <rcc rId="33583" sId="5">
    <oc r="D114">
      <v>12335</v>
    </oc>
    <nc r="D114">
      <v>12685</v>
    </nc>
  </rcc>
  <rcc rId="33584" sId="5">
    <oc r="D115">
      <v>47680</v>
    </oc>
    <nc r="D115">
      <v>47805</v>
    </nc>
  </rcc>
  <rcc rId="33585" sId="5">
    <oc r="D116">
      <v>36660</v>
    </oc>
    <nc r="D116">
      <v>36860</v>
    </nc>
  </rcc>
  <rcc rId="33586" sId="5">
    <oc r="D117">
      <v>97080</v>
    </oc>
    <nc r="D117">
      <v>97490</v>
    </nc>
  </rcc>
  <rcc rId="33587" sId="5">
    <oc r="D118">
      <v>41215</v>
    </oc>
    <nc r="D118">
      <v>41620</v>
    </nc>
  </rcc>
  <rcc rId="33588" sId="5">
    <oc r="D119">
      <v>2795</v>
    </oc>
    <nc r="D119">
      <v>2880</v>
    </nc>
  </rcc>
  <rcc rId="33589" sId="5">
    <oc r="D120">
      <v>87615</v>
    </oc>
    <nc r="D120">
      <v>87815</v>
    </nc>
  </rcc>
  <rcc rId="33590" sId="5">
    <oc r="D121">
      <v>84310</v>
    </oc>
    <nc r="D121">
      <v>84535</v>
    </nc>
  </rcc>
  <rcc rId="33591" sId="5">
    <oc r="D122">
      <v>15970</v>
    </oc>
    <nc r="D122">
      <v>16075</v>
    </nc>
  </rcc>
  <rcc rId="33592" sId="5">
    <oc r="D123">
      <v>5365</v>
    </oc>
    <nc r="D123">
      <v>5430</v>
    </nc>
  </rcc>
  <rcc rId="33593" sId="5">
    <oc r="D124">
      <v>8965</v>
    </oc>
    <nc r="D124">
      <v>9080</v>
    </nc>
  </rcc>
  <rcc rId="33594" sId="5">
    <oc r="D125">
      <v>10395</v>
    </oc>
    <nc r="D125">
      <v>10570</v>
    </nc>
  </rcc>
  <rcc rId="33595" sId="5">
    <oc r="D126">
      <v>32090</v>
    </oc>
    <nc r="D126">
      <v>32255</v>
    </nc>
  </rcc>
  <rcc rId="33596" sId="5">
    <oc r="D127">
      <v>62575</v>
    </oc>
    <nc r="D127">
      <v>63115</v>
    </nc>
  </rcc>
  <rcc rId="33597" sId="5">
    <oc r="D128">
      <v>10435</v>
    </oc>
    <nc r="D128">
      <v>10930</v>
    </nc>
  </rcc>
  <rcc rId="33598" sId="5">
    <oc r="D129">
      <v>16220</v>
    </oc>
    <nc r="D129">
      <v>16350</v>
    </nc>
  </rcc>
  <rcc rId="33599" sId="5">
    <oc r="D130">
      <v>12535</v>
    </oc>
    <nc r="D130">
      <v>12540</v>
    </nc>
  </rcc>
  <rcc rId="33600" sId="5">
    <oc r="D131">
      <v>8685</v>
    </oc>
    <nc r="D131">
      <v>8760</v>
    </nc>
  </rcc>
  <rcc rId="33601" sId="5">
    <oc r="D132">
      <v>9895</v>
    </oc>
    <nc r="D132">
      <v>9970</v>
    </nc>
  </rcc>
  <rcc rId="33602" sId="5">
    <oc r="D133">
      <v>19385</v>
    </oc>
    <nc r="D133">
      <v>19480</v>
    </nc>
  </rcc>
  <rcc rId="33603" sId="5">
    <oc r="D134">
      <v>18670</v>
    </oc>
    <nc r="D134">
      <v>18960</v>
    </nc>
  </rcc>
  <rcc rId="33604" sId="5">
    <oc r="D135">
      <v>31550</v>
    </oc>
    <nc r="D135">
      <v>31655</v>
    </nc>
  </rcc>
  <rcc rId="33605" sId="5">
    <oc r="D136">
      <v>59505</v>
    </oc>
    <nc r="D136">
      <v>59850</v>
    </nc>
  </rcc>
  <rcc rId="33606" sId="5">
    <oc r="D137">
      <v>29670</v>
    </oc>
    <nc r="D137">
      <v>29885</v>
    </nc>
  </rcc>
  <rcc rId="33607" sId="5">
    <oc r="D138">
      <v>29530</v>
    </oc>
    <nc r="D138">
      <v>29685</v>
    </nc>
  </rcc>
  <rcc rId="33608" sId="5">
    <oc r="D139">
      <v>41095</v>
    </oc>
    <nc r="D139">
      <v>41235</v>
    </nc>
  </rcc>
  <rcc rId="33609" sId="5">
    <oc r="D140">
      <v>19515</v>
    </oc>
    <nc r="D140">
      <v>19690</v>
    </nc>
  </rcc>
  <rcc rId="33610" sId="5">
    <oc r="D141">
      <v>9620</v>
    </oc>
    <nc r="D141">
      <v>9675</v>
    </nc>
  </rcc>
  <rcc rId="33611" sId="5">
    <oc r="D142">
      <v>28025</v>
    </oc>
    <nc r="D142">
      <v>28130</v>
    </nc>
  </rcc>
  <rcc rId="33612" sId="5">
    <oc r="D143">
      <v>41975</v>
    </oc>
    <nc r="D143">
      <v>42085</v>
    </nc>
  </rcc>
  <rcc rId="33613" sId="5">
    <oc r="D144">
      <v>58830</v>
    </oc>
    <nc r="D144">
      <v>59390</v>
    </nc>
  </rcc>
  <rcc rId="33614" sId="5">
    <oc r="D145">
      <v>11185</v>
    </oc>
    <nc r="D145">
      <v>11355</v>
    </nc>
  </rcc>
  <rcc rId="33615" sId="5">
    <oc r="D146">
      <v>13225</v>
    </oc>
    <nc r="D146">
      <v>13325</v>
    </nc>
  </rcc>
  <rcc rId="33616" sId="5">
    <oc r="D147">
      <v>30855</v>
    </oc>
    <nc r="D147">
      <v>31160</v>
    </nc>
  </rcc>
  <rcc rId="33617" sId="5">
    <oc r="D148">
      <v>13800</v>
    </oc>
    <nc r="D148">
      <v>13840</v>
    </nc>
  </rcc>
  <rcc rId="33618" sId="5" odxf="1" dxf="1">
    <oc r="D149">
      <v>40665</v>
    </oc>
    <nc r="D149">
      <v>40765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3619" sId="5">
    <oc r="D150">
      <v>39375</v>
    </oc>
    <nc r="D150">
      <v>39525</v>
    </nc>
  </rcc>
  <rcc rId="33620" sId="5" odxf="1" dxf="1">
    <oc r="D151">
      <v>45435</v>
    </oc>
    <nc r="D151">
      <v>45660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21" sId="5">
    <oc r="D152">
      <v>23775</v>
    </oc>
    <nc r="D152">
      <v>23965</v>
    </nc>
  </rcc>
  <rcc rId="33622" sId="5">
    <oc r="D154">
      <v>29400</v>
    </oc>
    <nc r="D154">
      <v>29495</v>
    </nc>
  </rcc>
  <rcc rId="33623" sId="5">
    <oc r="D155">
      <v>78265</v>
    </oc>
    <nc r="D155">
      <v>78475</v>
    </nc>
  </rcc>
  <rcc rId="33624" sId="5">
    <oc r="D156">
      <v>25750</v>
    </oc>
    <nc r="D156">
      <v>26015</v>
    </nc>
  </rcc>
  <rcc rId="33625" sId="5">
    <oc r="D157">
      <v>37210</v>
    </oc>
    <nc r="D157">
      <v>37500</v>
    </nc>
  </rcc>
  <rcc rId="33626" sId="5">
    <oc r="D158">
      <v>5325</v>
    </oc>
    <nc r="D158">
      <v>5550</v>
    </nc>
  </rcc>
  <rcc rId="33627" sId="5">
    <oc r="D159">
      <v>8055</v>
    </oc>
    <nc r="D159">
      <v>8115</v>
    </nc>
  </rcc>
  <rcc rId="33628" sId="5">
    <oc r="D160">
      <v>14850</v>
    </oc>
    <nc r="D160">
      <v>15285</v>
    </nc>
  </rcc>
  <rcc rId="33629" sId="5">
    <oc r="D161">
      <v>92295</v>
    </oc>
    <nc r="D161">
      <v>92355</v>
    </nc>
  </rcc>
  <rcc rId="33630" sId="5">
    <oc r="D162">
      <v>75105</v>
    </oc>
    <nc r="D162">
      <v>75370</v>
    </nc>
  </rcc>
  <rcc rId="33631" sId="5">
    <oc r="D163">
      <v>20850</v>
    </oc>
    <nc r="D163">
      <v>21210</v>
    </nc>
  </rcc>
  <rcc rId="33632" sId="5">
    <oc r="D164">
      <v>46580</v>
    </oc>
    <nc r="D164">
      <v>46605</v>
    </nc>
  </rcc>
  <rcc rId="33633" sId="5">
    <oc r="D166">
      <v>23945</v>
    </oc>
    <nc r="D166">
      <v>24100</v>
    </nc>
  </rcc>
  <rcc rId="33634" sId="5">
    <oc r="D167">
      <v>1465</v>
    </oc>
    <nc r="D167">
      <v>1605</v>
    </nc>
  </rcc>
  <rcc rId="33635" sId="5">
    <oc r="D168">
      <v>13655</v>
    </oc>
    <nc r="D168">
      <v>13760</v>
    </nc>
  </rcc>
  <rcc rId="33636" sId="5">
    <oc r="D169">
      <v>13175</v>
    </oc>
    <nc r="D169">
      <v>13320</v>
    </nc>
  </rcc>
  <rcc rId="33637" sId="5">
    <oc r="D170">
      <v>11200</v>
    </oc>
    <nc r="D170">
      <v>11395</v>
    </nc>
  </rcc>
  <rcc rId="33638" sId="5">
    <oc r="D171">
      <v>71450</v>
    </oc>
    <nc r="D171">
      <v>71850</v>
    </nc>
  </rcc>
  <rcc rId="33639" sId="5">
    <oc r="D172">
      <v>40550</v>
    </oc>
    <nc r="D172">
      <v>40865</v>
    </nc>
  </rcc>
  <rcc rId="33640" sId="5">
    <oc r="D173">
      <v>20070</v>
    </oc>
    <nc r="D173">
      <v>20465</v>
    </nc>
  </rcc>
  <rcc rId="33641" sId="5">
    <oc r="D174">
      <v>10650</v>
    </oc>
    <nc r="D174">
      <v>10795</v>
    </nc>
  </rcc>
  <rcc rId="33642" sId="5">
    <oc r="D175">
      <v>53665</v>
    </oc>
    <nc r="D175">
      <v>53995</v>
    </nc>
  </rcc>
  <rcc rId="33643" sId="5">
    <oc r="D176">
      <v>45515</v>
    </oc>
    <nc r="D176">
      <v>45635</v>
    </nc>
  </rcc>
  <rcc rId="33644" sId="5">
    <oc r="D177">
      <v>34510</v>
    </oc>
    <nc r="D177">
      <v>34685</v>
    </nc>
  </rcc>
  <rcc rId="33645" sId="5">
    <oc r="D179">
      <v>50345</v>
    </oc>
    <nc r="D179">
      <v>50525</v>
    </nc>
  </rcc>
  <rcc rId="33646" sId="5">
    <oc r="D180">
      <v>39485</v>
    </oc>
    <nc r="D180">
      <v>39625</v>
    </nc>
  </rcc>
  <rcc rId="33647" sId="5">
    <oc r="D181">
      <v>10625</v>
    </oc>
    <nc r="D181">
      <v>10825</v>
    </nc>
  </rcc>
  <rcc rId="33648" sId="5">
    <oc r="D182">
      <v>9405</v>
    </oc>
    <nc r="D182">
      <v>9545</v>
    </nc>
  </rcc>
  <rcc rId="33649" sId="5">
    <oc r="D183">
      <v>31915</v>
    </oc>
    <nc r="D183">
      <v>32105</v>
    </nc>
  </rcc>
  <rcc rId="33650" sId="5">
    <oc r="D184">
      <v>23905</v>
    </oc>
    <nc r="D184">
      <v>24120</v>
    </nc>
  </rcc>
  <rcc rId="33651" sId="5">
    <oc r="D185">
      <v>11050</v>
    </oc>
    <nc r="D185">
      <v>11210</v>
    </nc>
  </rcc>
  <rcc rId="33652" sId="5">
    <oc r="D186">
      <v>19450</v>
    </oc>
    <nc r="D186">
      <v>19760</v>
    </nc>
  </rcc>
  <rcc rId="33653" sId="5">
    <oc r="D187">
      <v>40665</v>
    </oc>
    <nc r="D187">
      <v>40770</v>
    </nc>
  </rcc>
  <rcc rId="33654" sId="5">
    <oc r="D188">
      <v>13610</v>
    </oc>
    <nc r="D188">
      <v>13770</v>
    </nc>
  </rcc>
  <rcc rId="33655" sId="5">
    <oc r="D189">
      <v>124150</v>
    </oc>
    <nc r="D189">
      <v>124505</v>
    </nc>
  </rcc>
  <rcc rId="33656" sId="5">
    <oc r="D190">
      <v>7975</v>
    </oc>
    <nc r="D190">
      <v>8285</v>
    </nc>
  </rcc>
  <rcc rId="33657" sId="5">
    <oc r="D191">
      <v>26835</v>
    </oc>
    <nc r="D191">
      <v>27300</v>
    </nc>
  </rcc>
  <rcc rId="33658" sId="5">
    <oc r="D192">
      <v>34000</v>
    </oc>
    <nc r="D192">
      <v>34195</v>
    </nc>
  </rcc>
  <rcc rId="33659" sId="5">
    <oc r="D193">
      <v>27950</v>
    </oc>
    <nc r="D193">
      <v>28311</v>
    </nc>
  </rcc>
  <rcc rId="33660" sId="5">
    <oc r="D195">
      <v>10335</v>
    </oc>
    <nc r="D195">
      <v>10400</v>
    </nc>
  </rcc>
  <rcc rId="33661" sId="5">
    <oc r="D196">
      <v>23500</v>
    </oc>
    <nc r="D196">
      <v>23650</v>
    </nc>
  </rcc>
  <rcc rId="33662" sId="5">
    <oc r="D197">
      <v>9610</v>
    </oc>
    <nc r="D197">
      <v>9855</v>
    </nc>
  </rcc>
  <rcc rId="33663" sId="5">
    <oc r="D198">
      <v>18175</v>
    </oc>
    <nc r="D198">
      <v>18420</v>
    </nc>
  </rcc>
  <rcc rId="33664" sId="5">
    <oc r="D199">
      <v>16425</v>
    </oc>
    <nc r="D199">
      <v>16460</v>
    </nc>
  </rcc>
  <rcc rId="33665" sId="5">
    <oc r="D201">
      <v>16330</v>
    </oc>
    <nc r="D201">
      <v>16545</v>
    </nc>
  </rcc>
  <rcc rId="33666" sId="5">
    <oc r="E6">
      <v>14180</v>
    </oc>
    <nc r="E6"/>
  </rcc>
  <rcc rId="33667" sId="5">
    <oc r="E7">
      <v>5740</v>
    </oc>
    <nc r="E7"/>
  </rcc>
  <rcc rId="33668" sId="5">
    <oc r="E8">
      <v>16460</v>
    </oc>
    <nc r="E8"/>
  </rcc>
  <rcc rId="33669" sId="5">
    <oc r="E9">
      <v>11175</v>
    </oc>
    <nc r="E9"/>
  </rcc>
  <rcc rId="33670" sId="5">
    <oc r="E10">
      <v>20860</v>
    </oc>
    <nc r="E10"/>
  </rcc>
  <rcc rId="33671" sId="5">
    <oc r="E11">
      <v>45690</v>
    </oc>
    <nc r="E11"/>
  </rcc>
  <rcc rId="33672" sId="5">
    <oc r="E12">
      <v>20900</v>
    </oc>
    <nc r="E12"/>
  </rcc>
  <rcc rId="33673" sId="5">
    <oc r="E13">
      <v>13950</v>
    </oc>
    <nc r="E13"/>
  </rcc>
  <rcc rId="33674" sId="5">
    <oc r="E15">
      <v>20265</v>
    </oc>
    <nc r="E15"/>
  </rcc>
  <rcc rId="33675" sId="5">
    <oc r="E16">
      <v>7195</v>
    </oc>
    <nc r="E16"/>
  </rcc>
  <rcc rId="33676" sId="5">
    <oc r="E17">
      <v>33095</v>
    </oc>
    <nc r="E17"/>
  </rcc>
  <rcc rId="33677" sId="5">
    <oc r="E18">
      <v>18995</v>
    </oc>
    <nc r="E18"/>
  </rcc>
  <rcc rId="33678" sId="5">
    <oc r="E19">
      <v>13915</v>
    </oc>
    <nc r="E19"/>
  </rcc>
  <rcc rId="33679" sId="5">
    <oc r="E20">
      <v>53715</v>
    </oc>
    <nc r="E20"/>
  </rcc>
  <rcc rId="33680" sId="5">
    <oc r="E21">
      <v>70740</v>
    </oc>
    <nc r="E21"/>
  </rcc>
  <rcc rId="33681" sId="5">
    <oc r="E22">
      <v>54580</v>
    </oc>
    <nc r="E22"/>
  </rcc>
  <rcc rId="33682" sId="5">
    <oc r="E23">
      <v>11780</v>
    </oc>
    <nc r="E23"/>
  </rcc>
  <rcc rId="33683" sId="5">
    <oc r="E24">
      <v>8270</v>
    </oc>
    <nc r="E24"/>
  </rcc>
  <rcc rId="33684" sId="5">
    <oc r="E25">
      <v>14560</v>
    </oc>
    <nc r="E25"/>
  </rcc>
  <rcc rId="33685" sId="5">
    <oc r="E26">
      <v>9235</v>
    </oc>
    <nc r="E26"/>
  </rcc>
  <rcc rId="33686" sId="5">
    <oc r="E27">
      <v>4470</v>
    </oc>
    <nc r="E27"/>
  </rcc>
  <rcc rId="33687" sId="5">
    <oc r="E28">
      <v>6865</v>
    </oc>
    <nc r="E28"/>
  </rcc>
  <rcc rId="33688" sId="5">
    <oc r="E29">
      <v>22665</v>
    </oc>
    <nc r="E29"/>
  </rcc>
  <rcc rId="33689" sId="5">
    <oc r="E30">
      <v>62445</v>
    </oc>
    <nc r="E30"/>
  </rcc>
  <rcc rId="33690" sId="5">
    <oc r="E31">
      <v>20500</v>
    </oc>
    <nc r="E31"/>
  </rcc>
  <rcc rId="33691" sId="5">
    <oc r="E32">
      <v>19295</v>
    </oc>
    <nc r="E32"/>
  </rcc>
  <rcc rId="33692" sId="5">
    <oc r="E33">
      <v>55610</v>
    </oc>
    <nc r="E33"/>
  </rcc>
  <rcc rId="33693" sId="5">
    <oc r="E34">
      <v>13970</v>
    </oc>
    <nc r="E34"/>
  </rcc>
  <rcc rId="33694" sId="5">
    <oc r="E35">
      <v>10965</v>
    </oc>
    <nc r="E35"/>
  </rcc>
  <rcc rId="33695" sId="5">
    <oc r="E36">
      <v>70275</v>
    </oc>
    <nc r="E36"/>
  </rcc>
  <rcc rId="33696" sId="5">
    <oc r="E37">
      <v>27525</v>
    </oc>
    <nc r="E37"/>
  </rcc>
  <rcc rId="33697" sId="5">
    <oc r="E38">
      <v>92760</v>
    </oc>
    <nc r="E38"/>
  </rcc>
  <rcc rId="33698" sId="5">
    <oc r="E39">
      <v>12670</v>
    </oc>
    <nc r="E39"/>
  </rcc>
  <rcc rId="33699" sId="5">
    <oc r="E40">
      <v>65110</v>
    </oc>
    <nc r="E40"/>
  </rcc>
  <rcc rId="33700" sId="5">
    <oc r="E41">
      <v>19655</v>
    </oc>
    <nc r="E41"/>
  </rcc>
  <rcc rId="33701" sId="5">
    <oc r="E42">
      <v>108625</v>
    </oc>
    <nc r="E42"/>
  </rcc>
  <rcc rId="33702" sId="5">
    <oc r="E43">
      <v>14535</v>
    </oc>
    <nc r="E43"/>
  </rcc>
  <rcc rId="33703" sId="5">
    <oc r="E44">
      <v>23655</v>
    </oc>
    <nc r="E44"/>
  </rcc>
  <rcc rId="33704" sId="5">
    <oc r="E45">
      <v>20405</v>
    </oc>
    <nc r="E45"/>
  </rcc>
  <rcc rId="33705" sId="5">
    <oc r="E46">
      <v>580</v>
    </oc>
    <nc r="E46"/>
  </rcc>
  <rcc rId="33706" sId="5">
    <oc r="E47">
      <v>11330</v>
    </oc>
    <nc r="E47"/>
  </rcc>
  <rcc rId="33707" sId="5">
    <oc r="E48">
      <v>25645</v>
    </oc>
    <nc r="E48"/>
  </rcc>
  <rcc rId="33708" sId="5">
    <oc r="E49">
      <v>35095</v>
    </oc>
    <nc r="E49"/>
  </rcc>
  <rcc rId="33709" sId="5">
    <oc r="E50">
      <v>19630</v>
    </oc>
    <nc r="E50"/>
  </rcc>
  <rcc rId="33710" sId="5">
    <oc r="E51">
      <v>2645</v>
    </oc>
    <nc r="E51"/>
  </rcc>
  <rcc rId="33711" sId="5">
    <oc r="E52">
      <v>22840</v>
    </oc>
    <nc r="E52"/>
  </rcc>
  <rcc rId="33712" sId="5">
    <oc r="E53">
      <v>36810</v>
    </oc>
    <nc r="E53"/>
  </rcc>
  <rcc rId="33713" sId="5">
    <oc r="E54">
      <v>42830</v>
    </oc>
    <nc r="E54"/>
  </rcc>
  <rcc rId="33714" sId="5">
    <oc r="E55">
      <v>8770</v>
    </oc>
    <nc r="E55"/>
  </rcc>
  <rcc rId="33715" sId="5">
    <oc r="E56">
      <v>265605</v>
    </oc>
    <nc r="E56"/>
  </rcc>
  <rcc rId="33716" sId="5">
    <oc r="E57">
      <v>32270</v>
    </oc>
    <nc r="E57"/>
  </rcc>
  <rcc rId="33717" sId="5">
    <oc r="E58">
      <v>9055</v>
    </oc>
    <nc r="E58"/>
  </rcc>
  <rcc rId="33718" sId="5">
    <oc r="E59">
      <v>67110</v>
    </oc>
    <nc r="E59"/>
  </rcc>
  <rcc rId="33719" sId="5">
    <oc r="E61">
      <v>3910</v>
    </oc>
    <nc r="E61"/>
  </rcc>
  <rcc rId="33720" sId="5">
    <oc r="E62">
      <v>8930</v>
    </oc>
    <nc r="E62"/>
  </rcc>
  <rcc rId="33721" sId="5">
    <oc r="E63">
      <v>1790</v>
    </oc>
    <nc r="E63"/>
  </rcc>
  <rcc rId="33722" sId="5">
    <oc r="E64">
      <v>20050</v>
    </oc>
    <nc r="E64"/>
  </rcc>
  <rcc rId="33723" sId="5">
    <oc r="E65">
      <v>7190</v>
    </oc>
    <nc r="E65"/>
  </rcc>
  <rcc rId="33724" sId="5">
    <oc r="E66">
      <v>23890</v>
    </oc>
    <nc r="E66"/>
  </rcc>
  <rcc rId="33725" sId="5">
    <oc r="E67">
      <v>29710</v>
    </oc>
    <nc r="E67"/>
  </rcc>
  <rcc rId="33726" sId="5">
    <oc r="E68">
      <v>5985</v>
    </oc>
    <nc r="E68"/>
  </rcc>
  <rcc rId="33727" sId="5">
    <oc r="E70">
      <v>20670</v>
    </oc>
    <nc r="E70"/>
  </rcc>
  <rcc rId="33728" sId="5">
    <oc r="E71">
      <v>36700</v>
    </oc>
    <nc r="E71"/>
  </rcc>
  <rcc rId="33729" sId="5">
    <oc r="E72">
      <v>33475</v>
    </oc>
    <nc r="E72"/>
  </rcc>
  <rcc rId="33730" sId="5">
    <oc r="E73">
      <v>3945</v>
    </oc>
    <nc r="E73"/>
  </rcc>
  <rcc rId="33731" sId="5">
    <oc r="E74">
      <v>7740</v>
    </oc>
    <nc r="E74"/>
  </rcc>
  <rcc rId="33732" sId="5">
    <oc r="E75">
      <v>5985</v>
    </oc>
    <nc r="E75"/>
  </rcc>
  <rcc rId="33733" sId="5">
    <oc r="E76">
      <v>59725</v>
    </oc>
    <nc r="E76"/>
  </rcc>
  <rcc rId="33734" sId="5">
    <oc r="E77">
      <v>12545</v>
    </oc>
    <nc r="E77"/>
  </rcc>
  <rcc rId="33735" sId="5">
    <oc r="E78">
      <v>12405</v>
    </oc>
    <nc r="E78"/>
  </rcc>
  <rcc rId="33736" sId="5">
    <oc r="E79">
      <v>9505</v>
    </oc>
    <nc r="E79"/>
  </rcc>
  <rcc rId="33737" sId="5">
    <oc r="E80">
      <v>7950</v>
    </oc>
    <nc r="E80"/>
  </rcc>
  <rcc rId="33738" sId="5">
    <oc r="E81">
      <v>10785</v>
    </oc>
    <nc r="E81"/>
  </rcc>
  <rcc rId="33739" sId="5">
    <oc r="E82">
      <v>2310</v>
    </oc>
    <nc r="E82"/>
  </rcc>
  <rcc rId="33740" sId="5">
    <oc r="E83">
      <v>15885</v>
    </oc>
    <nc r="E83"/>
  </rcc>
  <rcc rId="33741" sId="5">
    <oc r="E84">
      <v>170</v>
    </oc>
    <nc r="E84"/>
  </rcc>
  <rcc rId="33742" sId="5">
    <oc r="E85">
      <v>25870</v>
    </oc>
    <nc r="E85"/>
  </rcc>
  <rcc rId="33743" sId="5">
    <oc r="E86">
      <v>27440</v>
    </oc>
    <nc r="E86"/>
  </rcc>
  <rcc rId="33744" sId="5">
    <oc r="E87">
      <v>8905</v>
    </oc>
    <nc r="E87"/>
  </rcc>
  <rcc rId="33745" sId="5">
    <oc r="E88">
      <v>3105</v>
    </oc>
    <nc r="E88"/>
  </rcc>
  <rcc rId="33746" sId="5">
    <oc r="E89">
      <v>39880</v>
    </oc>
    <nc r="E89"/>
  </rcc>
  <rcc rId="33747" sId="5">
    <oc r="E90">
      <v>27550</v>
    </oc>
    <nc r="E90"/>
  </rcc>
  <rcc rId="33748" sId="5">
    <oc r="E91">
      <v>68540</v>
    </oc>
    <nc r="E91"/>
  </rcc>
  <rcc rId="33749" sId="5">
    <oc r="E92">
      <v>40895</v>
    </oc>
    <nc r="E92"/>
  </rcc>
  <rcc rId="33750" sId="5">
    <oc r="E94">
      <v>2395</v>
    </oc>
    <nc r="E94"/>
  </rcc>
  <rcc rId="33751" sId="5">
    <oc r="E95">
      <v>21270</v>
    </oc>
    <nc r="E95"/>
  </rcc>
  <rcc rId="33752" sId="5">
    <oc r="E96">
      <v>9145</v>
    </oc>
    <nc r="E96"/>
  </rcc>
  <rcc rId="33753" sId="5">
    <oc r="E97">
      <v>35020</v>
    </oc>
    <nc r="E97"/>
  </rcc>
  <rcc rId="33754" sId="5">
    <oc r="E98">
      <v>8735</v>
    </oc>
    <nc r="E98"/>
  </rcc>
  <rcc rId="33755" sId="5">
    <oc r="E99">
      <v>46645</v>
    </oc>
    <nc r="E99"/>
  </rcc>
  <rcc rId="33756" sId="5">
    <oc r="E100">
      <v>31480</v>
    </oc>
    <nc r="E100"/>
  </rcc>
  <rcc rId="33757" sId="5">
    <oc r="E101">
      <v>32375</v>
    </oc>
    <nc r="E101"/>
  </rcc>
  <rcc rId="33758" sId="5">
    <oc r="E102">
      <v>18120</v>
    </oc>
    <nc r="E102"/>
  </rcc>
  <rcc rId="33759" sId="5">
    <oc r="E103">
      <v>15190</v>
    </oc>
    <nc r="E103"/>
  </rcc>
  <rcc rId="33760" sId="5">
    <oc r="E104">
      <v>24235</v>
    </oc>
    <nc r="E104"/>
  </rcc>
  <rcc rId="33761" sId="5">
    <oc r="E105">
      <v>4640</v>
    </oc>
    <nc r="E105"/>
  </rcc>
  <rcc rId="33762" sId="5">
    <oc r="E106">
      <v>9745</v>
    </oc>
    <nc r="E106"/>
  </rcc>
  <rcc rId="33763" sId="5">
    <oc r="E107">
      <v>5480</v>
    </oc>
    <nc r="E107"/>
  </rcc>
  <rcc rId="33764" sId="5">
    <oc r="E108">
      <v>98725</v>
    </oc>
    <nc r="E108"/>
  </rcc>
  <rcc rId="33765" sId="5">
    <oc r="E109">
      <v>35270</v>
    </oc>
    <nc r="E109"/>
  </rcc>
  <rcc rId="33766" sId="5">
    <oc r="E110">
      <v>15680</v>
    </oc>
    <nc r="E110"/>
  </rcc>
  <rcc rId="33767" sId="5">
    <oc r="E111">
      <v>28465</v>
    </oc>
    <nc r="E111"/>
  </rcc>
  <rcc rId="33768" sId="5">
    <oc r="E112">
      <v>5905</v>
    </oc>
    <nc r="E112"/>
  </rcc>
  <rcc rId="33769" sId="5">
    <oc r="E113">
      <v>19985</v>
    </oc>
    <nc r="E113"/>
  </rcc>
  <rcc rId="33770" sId="5">
    <oc r="E114">
      <v>12685</v>
    </oc>
    <nc r="E114"/>
  </rcc>
  <rcc rId="33771" sId="5">
    <oc r="E115">
      <v>47805</v>
    </oc>
    <nc r="E115"/>
  </rcc>
  <rcc rId="33772" sId="5">
    <oc r="E116">
      <v>36860</v>
    </oc>
    <nc r="E116"/>
  </rcc>
  <rcc rId="33773" sId="5">
    <oc r="E117">
      <v>97490</v>
    </oc>
    <nc r="E117"/>
  </rcc>
  <rcc rId="33774" sId="5">
    <oc r="E118">
      <v>41620</v>
    </oc>
    <nc r="E118"/>
  </rcc>
  <rcc rId="33775" sId="5">
    <oc r="E119">
      <v>2880</v>
    </oc>
    <nc r="E119"/>
  </rcc>
  <rcc rId="33776" sId="5">
    <oc r="E120">
      <v>87815</v>
    </oc>
    <nc r="E120"/>
  </rcc>
  <rcc rId="33777" sId="5">
    <oc r="E121">
      <v>84535</v>
    </oc>
    <nc r="E121"/>
  </rcc>
  <rcc rId="33778" sId="5">
    <oc r="E122">
      <v>16075</v>
    </oc>
    <nc r="E122"/>
  </rcc>
  <rcc rId="33779" sId="5">
    <oc r="E123">
      <v>5430</v>
    </oc>
    <nc r="E123"/>
  </rcc>
  <rcc rId="33780" sId="5">
    <oc r="E124">
      <v>9080</v>
    </oc>
    <nc r="E124"/>
  </rcc>
  <rcc rId="33781" sId="5">
    <oc r="E125">
      <v>10570</v>
    </oc>
    <nc r="E125"/>
  </rcc>
  <rcc rId="33782" sId="5">
    <oc r="E126">
      <v>32255</v>
    </oc>
    <nc r="E126"/>
  </rcc>
  <rcc rId="33783" sId="5">
    <oc r="E127">
      <v>63115</v>
    </oc>
    <nc r="E127"/>
  </rcc>
  <rcc rId="33784" sId="5">
    <oc r="E128">
      <v>10930</v>
    </oc>
    <nc r="E128"/>
  </rcc>
  <rcc rId="33785" sId="5">
    <oc r="E129">
      <v>16350</v>
    </oc>
    <nc r="E129"/>
  </rcc>
  <rcc rId="33786" sId="5">
    <oc r="E130">
      <v>12540</v>
    </oc>
    <nc r="E130"/>
  </rcc>
  <rcc rId="33787" sId="5">
    <oc r="E131">
      <v>8760</v>
    </oc>
    <nc r="E131"/>
  </rcc>
  <rcc rId="33788" sId="5">
    <oc r="E132">
      <v>9970</v>
    </oc>
    <nc r="E132"/>
  </rcc>
  <rcc rId="33789" sId="5">
    <oc r="E133">
      <v>19480</v>
    </oc>
    <nc r="E133"/>
  </rcc>
  <rcc rId="33790" sId="5">
    <oc r="E134">
      <v>18960</v>
    </oc>
    <nc r="E134"/>
  </rcc>
  <rcc rId="33791" sId="5">
    <oc r="E135">
      <v>31655</v>
    </oc>
    <nc r="E135"/>
  </rcc>
  <rcc rId="33792" sId="5">
    <oc r="E136">
      <v>59850</v>
    </oc>
    <nc r="E136"/>
  </rcc>
  <rcc rId="33793" sId="5">
    <oc r="E137">
      <v>29885</v>
    </oc>
    <nc r="E137"/>
  </rcc>
  <rcc rId="33794" sId="5">
    <oc r="E138">
      <v>29685</v>
    </oc>
    <nc r="E138"/>
  </rcc>
  <rcc rId="33795" sId="5">
    <oc r="E139">
      <v>41235</v>
    </oc>
    <nc r="E139"/>
  </rcc>
  <rcc rId="33796" sId="5">
    <oc r="E140">
      <v>19690</v>
    </oc>
    <nc r="E140"/>
  </rcc>
  <rcc rId="33797" sId="5">
    <oc r="E141">
      <v>9675</v>
    </oc>
    <nc r="E141"/>
  </rcc>
  <rcc rId="33798" sId="5">
    <oc r="E142">
      <v>28130</v>
    </oc>
    <nc r="E142"/>
  </rcc>
  <rcc rId="33799" sId="5">
    <oc r="E143">
      <v>42085</v>
    </oc>
    <nc r="E143"/>
  </rcc>
  <rcc rId="33800" sId="5">
    <oc r="E144">
      <v>59390</v>
    </oc>
    <nc r="E144"/>
  </rcc>
  <rcc rId="33801" sId="5">
    <oc r="E145">
      <v>11355</v>
    </oc>
    <nc r="E145"/>
  </rcc>
  <rcc rId="33802" sId="5">
    <oc r="E146">
      <v>13325</v>
    </oc>
    <nc r="E146"/>
  </rcc>
  <rcc rId="33803" sId="5">
    <oc r="E147">
      <v>31160</v>
    </oc>
    <nc r="E147"/>
  </rcc>
  <rcc rId="33804" sId="5">
    <oc r="E148">
      <v>13840</v>
    </oc>
    <nc r="E148"/>
  </rcc>
  <rcc rId="33805" sId="5">
    <oc r="E149">
      <v>40765</v>
    </oc>
    <nc r="E149"/>
  </rcc>
  <rcc rId="33806" sId="5">
    <oc r="E150">
      <v>39525</v>
    </oc>
    <nc r="E150"/>
  </rcc>
  <rcc rId="33807" sId="5">
    <oc r="E151">
      <v>45660</v>
    </oc>
    <nc r="E151"/>
  </rcc>
  <rcc rId="33808" sId="5">
    <oc r="E152">
      <v>23965</v>
    </oc>
    <nc r="E152"/>
  </rcc>
  <rcc rId="33809" sId="5">
    <oc r="E153">
      <v>1405</v>
    </oc>
    <nc r="E153"/>
  </rcc>
  <rcc rId="33810" sId="5">
    <oc r="E154">
      <v>29495</v>
    </oc>
    <nc r="E154"/>
  </rcc>
  <rcc rId="33811" sId="5">
    <oc r="E155">
      <v>78475</v>
    </oc>
    <nc r="E155"/>
  </rcc>
  <rcc rId="33812" sId="5">
    <oc r="E156">
      <v>26015</v>
    </oc>
    <nc r="E156"/>
  </rcc>
  <rcc rId="33813" sId="5">
    <oc r="E157">
      <v>37500</v>
    </oc>
    <nc r="E157"/>
  </rcc>
  <rcc rId="33814" sId="5">
    <oc r="E158">
      <v>5550</v>
    </oc>
    <nc r="E158"/>
  </rcc>
  <rcc rId="33815" sId="5">
    <oc r="E159">
      <v>8115</v>
    </oc>
    <nc r="E159"/>
  </rcc>
  <rcc rId="33816" sId="5">
    <oc r="E160">
      <v>15285</v>
    </oc>
    <nc r="E160"/>
  </rcc>
  <rcc rId="33817" sId="5">
    <oc r="E161">
      <v>92355</v>
    </oc>
    <nc r="E161"/>
  </rcc>
  <rcc rId="33818" sId="5">
    <oc r="E162">
      <v>75370</v>
    </oc>
    <nc r="E162"/>
  </rcc>
  <rcc rId="33819" sId="5">
    <oc r="E163">
      <v>21210</v>
    </oc>
    <nc r="E163"/>
  </rcc>
  <rcc rId="33820" sId="5">
    <oc r="E164">
      <v>46605</v>
    </oc>
    <nc r="E164"/>
  </rcc>
  <rcc rId="33821" sId="5">
    <oc r="E166">
      <v>24100</v>
    </oc>
    <nc r="E166"/>
  </rcc>
  <rcc rId="33822" sId="5">
    <oc r="E167">
      <v>1605</v>
    </oc>
    <nc r="E167"/>
  </rcc>
  <rcc rId="33823" sId="5">
    <oc r="E168">
      <v>13760</v>
    </oc>
    <nc r="E168"/>
  </rcc>
  <rcc rId="33824" sId="5">
    <oc r="E169">
      <v>13320</v>
    </oc>
    <nc r="E169"/>
  </rcc>
  <rcc rId="33825" sId="5">
    <oc r="E170">
      <v>11395</v>
    </oc>
    <nc r="E170"/>
  </rcc>
  <rcc rId="33826" sId="5">
    <oc r="E171">
      <v>71850</v>
    </oc>
    <nc r="E171"/>
  </rcc>
  <rcc rId="33827" sId="5">
    <oc r="E172">
      <v>40865</v>
    </oc>
    <nc r="E172"/>
  </rcc>
  <rcc rId="33828" sId="5">
    <oc r="E173">
      <v>20465</v>
    </oc>
    <nc r="E173"/>
  </rcc>
  <rcc rId="33829" sId="5">
    <oc r="E174">
      <v>10795</v>
    </oc>
    <nc r="E174"/>
  </rcc>
  <rcc rId="33830" sId="5">
    <oc r="E175">
      <v>53995</v>
    </oc>
    <nc r="E175"/>
  </rcc>
  <rcc rId="33831" sId="5">
    <oc r="E176">
      <v>45635</v>
    </oc>
    <nc r="E176"/>
  </rcc>
  <rcc rId="33832" sId="5">
    <oc r="E177">
      <v>34685</v>
    </oc>
    <nc r="E177"/>
  </rcc>
  <rcc rId="33833" sId="5">
    <oc r="E179">
      <v>50525</v>
    </oc>
    <nc r="E179"/>
  </rcc>
  <rcc rId="33834" sId="5">
    <oc r="E180">
      <v>39625</v>
    </oc>
    <nc r="E180"/>
  </rcc>
  <rcc rId="33835" sId="5">
    <oc r="E181">
      <v>10825</v>
    </oc>
    <nc r="E181"/>
  </rcc>
  <rcc rId="33836" sId="5">
    <oc r="E182">
      <v>9545</v>
    </oc>
    <nc r="E182"/>
  </rcc>
  <rcc rId="33837" sId="5">
    <oc r="E183">
      <v>32105</v>
    </oc>
    <nc r="E183"/>
  </rcc>
  <rcc rId="33838" sId="5">
    <oc r="E184">
      <v>24120</v>
    </oc>
    <nc r="E184"/>
  </rcc>
  <rcc rId="33839" sId="5">
    <oc r="E185">
      <v>11210</v>
    </oc>
    <nc r="E185"/>
  </rcc>
  <rcc rId="33840" sId="5">
    <oc r="E186">
      <v>19760</v>
    </oc>
    <nc r="E186"/>
  </rcc>
  <rcc rId="33841" sId="5">
    <oc r="E187">
      <v>40770</v>
    </oc>
    <nc r="E187"/>
  </rcc>
  <rcc rId="33842" sId="5">
    <oc r="E188">
      <v>13770</v>
    </oc>
    <nc r="E188"/>
  </rcc>
  <rcc rId="33843" sId="5">
    <oc r="E189">
      <v>124505</v>
    </oc>
    <nc r="E189"/>
  </rcc>
  <rcc rId="33844" sId="5">
    <oc r="E190">
      <v>8285</v>
    </oc>
    <nc r="E190"/>
  </rcc>
  <rcc rId="33845" sId="5">
    <oc r="E191">
      <v>27300</v>
    </oc>
    <nc r="E191"/>
  </rcc>
  <rcc rId="33846" sId="5">
    <oc r="E192">
      <v>34195</v>
    </oc>
    <nc r="E192"/>
  </rcc>
  <rcc rId="33847" sId="5">
    <oc r="E193">
      <v>28311</v>
    </oc>
    <nc r="E193"/>
  </rcc>
  <rcc rId="33848" sId="5">
    <oc r="E194">
      <v>10225</v>
    </oc>
    <nc r="E194"/>
  </rcc>
  <rcc rId="33849" sId="5">
    <oc r="E195">
      <v>10400</v>
    </oc>
    <nc r="E195"/>
  </rcc>
  <rcc rId="33850" sId="5">
    <oc r="E196">
      <v>23650</v>
    </oc>
    <nc r="E196"/>
  </rcc>
  <rcc rId="33851" sId="5">
    <oc r="E197">
      <v>9855</v>
    </oc>
    <nc r="E197"/>
  </rcc>
  <rcc rId="33852" sId="5">
    <oc r="E198">
      <v>18420</v>
    </oc>
    <nc r="E198"/>
  </rcc>
  <rcc rId="33853" sId="5">
    <oc r="E199">
      <v>16460</v>
    </oc>
    <nc r="E199"/>
  </rcc>
  <rcc rId="33854" sId="5">
    <oc r="E200">
      <v>23010</v>
    </oc>
    <nc r="E200"/>
  </rcc>
  <rcc rId="33855" sId="5">
    <oc r="E201">
      <v>16545</v>
    </oc>
    <nc r="E201"/>
  </rcc>
  <rcc rId="33856" sId="16">
    <oc r="F1" t="inlineStr">
      <is>
        <t>Август</t>
      </is>
    </oc>
    <nc r="F1" t="inlineStr">
      <is>
        <t>Сентябрь</t>
      </is>
    </nc>
  </rcc>
  <rcc rId="33857" sId="16" numFmtId="19">
    <oc r="D2">
      <v>45129</v>
    </oc>
    <nc r="D2">
      <v>45160</v>
    </nc>
  </rcc>
  <rcc rId="33858" sId="16" numFmtId="19">
    <oc r="E2">
      <v>45159</v>
    </oc>
    <nc r="E2">
      <v>45191</v>
    </nc>
  </rcc>
  <rcc rId="33859" sId="16">
    <oc r="D4">
      <v>966</v>
    </oc>
    <nc r="D4">
      <v>989</v>
    </nc>
  </rcc>
  <rfmt sheetId="16" sqref="D7" start="0" length="0">
    <dxf>
      <fill>
        <patternFill>
          <bgColor theme="4" tint="0.79998168889431442"/>
        </patternFill>
      </fill>
    </dxf>
  </rfmt>
  <rcc rId="33860" sId="16">
    <oc r="D8">
      <v>814</v>
    </oc>
    <nc r="D8">
      <v>834</v>
    </nc>
  </rcc>
  <rcc rId="33861" sId="16">
    <oc r="D9">
      <v>1653</v>
    </oc>
    <nc r="D9">
      <v>1660</v>
    </nc>
  </rcc>
  <rcc rId="33862" sId="16">
    <oc r="D11">
      <v>26850</v>
    </oc>
    <nc r="D11">
      <v>26950</v>
    </nc>
  </rcc>
  <rcc rId="33863" sId="16">
    <oc r="D12">
      <v>16524</v>
    </oc>
    <nc r="D12">
      <v>16632</v>
    </nc>
  </rcc>
  <rcc rId="33864" sId="16">
    <oc r="D13">
      <v>24651</v>
    </oc>
    <nc r="D13">
      <v>24764</v>
    </nc>
  </rcc>
  <rfmt sheetId="16" sqref="D15" start="0" length="0">
    <dxf>
      <fill>
        <patternFill>
          <bgColor theme="4" tint="0.79998168889431442"/>
        </patternFill>
      </fill>
    </dxf>
  </rfmt>
  <rcc rId="33865" sId="16">
    <oc r="D16">
      <v>8102</v>
    </oc>
    <nc r="D16">
      <v>8112</v>
    </nc>
  </rcc>
  <rcc rId="33866" sId="16">
    <oc r="D17">
      <v>27500</v>
    </oc>
    <nc r="D17">
      <v>27559</v>
    </nc>
  </rcc>
  <rcc rId="33867" sId="16">
    <oc r="D18">
      <v>2634</v>
    </oc>
    <nc r="D18">
      <v>2919</v>
    </nc>
  </rcc>
  <rcc rId="33868" sId="16">
    <oc r="D21">
      <v>674</v>
    </oc>
    <nc r="D21">
      <v>688</v>
    </nc>
  </rcc>
  <rcc rId="33869" sId="16">
    <oc r="D25">
      <v>76653</v>
    </oc>
    <nc r="D25">
      <v>77138</v>
    </nc>
  </rcc>
  <rcc rId="33870" sId="16">
    <oc r="D26">
      <v>17100</v>
    </oc>
    <nc r="D26">
      <v>17724</v>
    </nc>
  </rcc>
  <rcc rId="33871" sId="16">
    <oc r="E4">
      <v>989</v>
    </oc>
    <nc r="E4"/>
  </rcc>
  <rcc rId="33872" sId="16">
    <oc r="E7">
      <v>10326</v>
    </oc>
    <nc r="E7"/>
  </rcc>
  <rcc rId="33873" sId="16">
    <oc r="E8">
      <v>834</v>
    </oc>
    <nc r="E8"/>
  </rcc>
  <rcc rId="33874" sId="16">
    <oc r="E9">
      <v>1660</v>
    </oc>
    <nc r="E9"/>
  </rcc>
  <rcc rId="33875" sId="16">
    <oc r="E11">
      <v>26950</v>
    </oc>
    <nc r="E11"/>
  </rcc>
  <rcc rId="33876" sId="16">
    <oc r="E12">
      <v>16632</v>
    </oc>
    <nc r="E12"/>
  </rcc>
  <rcc rId="33877" sId="16">
    <oc r="E13">
      <v>24764</v>
    </oc>
    <nc r="E13"/>
  </rcc>
  <rcc rId="33878" sId="16">
    <oc r="E15">
      <v>1384</v>
    </oc>
    <nc r="E15"/>
  </rcc>
  <rcc rId="33879" sId="16">
    <oc r="E16">
      <v>8112</v>
    </oc>
    <nc r="E16"/>
  </rcc>
  <rcc rId="33880" sId="16">
    <oc r="E17">
      <v>27559</v>
    </oc>
    <nc r="E17"/>
  </rcc>
  <rcc rId="33881" sId="16">
    <oc r="E18">
      <v>2919</v>
    </oc>
    <nc r="E18"/>
  </rcc>
  <rcc rId="33882" sId="16">
    <oc r="E19">
      <v>20005</v>
    </oc>
    <nc r="E19"/>
  </rcc>
  <rcc rId="33883" sId="16">
    <oc r="E20">
      <v>40926</v>
    </oc>
    <nc r="E20"/>
  </rcc>
  <rcc rId="33884" sId="16">
    <oc r="E21">
      <v>688</v>
    </oc>
    <nc r="E21"/>
  </rcc>
  <rcc rId="33885" sId="16">
    <oc r="E24">
      <v>26753</v>
    </oc>
    <nc r="E24"/>
  </rcc>
  <rcc rId="33886" sId="16">
    <oc r="E25">
      <v>77138</v>
    </oc>
    <nc r="E25"/>
  </rcc>
  <rcc rId="33887" sId="16">
    <oc r="E26">
      <v>17724</v>
    </oc>
    <nc r="E26"/>
  </rcc>
  <rcc rId="33888" sId="10">
    <oc r="A2" t="inlineStr">
      <is>
        <t>Август 2023 года</t>
      </is>
    </oc>
    <nc r="A2" t="inlineStr">
      <is>
        <t>Сентябрь 2023 года</t>
      </is>
    </nc>
  </rcc>
  <rcc rId="33889" sId="13">
    <oc r="A1" t="inlineStr">
      <is>
        <t>СПРАВОЧНАЯ ИНФОРМАЦИЯ потребление коммунальных услуг в здании по адресу г.Химки, ул.Лавочкина, д.13 август 2023г.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16" sId="1">
    <nc r="D8">
      <v>7252</v>
    </nc>
  </rcc>
  <rcc rId="33917" sId="1">
    <nc r="D9">
      <v>3086</v>
    </nc>
  </rcc>
  <rcc rId="33918" sId="1">
    <nc r="D10">
      <v>15134</v>
    </nc>
  </rcc>
  <rcc rId="33919" sId="1">
    <nc r="D11">
      <v>20053</v>
    </nc>
  </rcc>
  <rcc rId="33920" sId="1">
    <nc r="D13">
      <v>7166</v>
    </nc>
  </rcc>
  <rcc rId="33921" sId="1">
    <nc r="D14">
      <v>5294</v>
    </nc>
  </rcc>
  <rcc rId="33922" sId="1">
    <nc r="D15">
      <v>4514</v>
    </nc>
  </rcc>
  <rcc rId="33923" sId="1">
    <nc r="D16">
      <v>8048</v>
    </nc>
  </rcc>
  <rcc rId="33924" sId="1">
    <nc r="D18">
      <v>12316</v>
    </nc>
  </rcc>
  <rcc rId="33925" sId="1">
    <nc r="D19">
      <v>3426</v>
    </nc>
  </rcc>
  <rcc rId="33926" sId="1">
    <nc r="D20">
      <v>10897</v>
    </nc>
  </rcc>
  <rcc rId="33927" sId="1">
    <nc r="D21">
      <v>13394</v>
    </nc>
  </rcc>
  <rcc rId="33928" sId="1">
    <nc r="D30">
      <v>4297</v>
    </nc>
  </rcc>
  <rcc rId="33929" sId="1">
    <nc r="D31">
      <v>4064</v>
    </nc>
  </rcc>
  <rcc rId="33930" sId="1">
    <nc r="D33">
      <v>19702</v>
    </nc>
  </rcc>
  <rcc rId="33931" sId="1">
    <nc r="D34">
      <v>14593</v>
    </nc>
  </rcc>
  <rcc rId="33932" sId="1">
    <nc r="D36">
      <v>15771</v>
    </nc>
  </rcc>
  <rcc rId="33933" sId="1">
    <nc r="D37">
      <v>2659</v>
    </nc>
  </rcc>
  <rcc rId="33934" sId="1">
    <nc r="D38">
      <v>29394</v>
    </nc>
  </rcc>
  <rcc rId="33935" sId="1">
    <nc r="D39">
      <v>24289</v>
    </nc>
  </rcc>
  <rcc rId="33936" sId="1">
    <nc r="D45">
      <v>13033</v>
    </nc>
  </rcc>
  <rcc rId="33937" sId="1">
    <nc r="D46">
      <v>7638</v>
    </nc>
  </rcc>
  <rcc rId="33938" sId="1">
    <nc r="D47">
      <v>1490</v>
    </nc>
  </rcc>
  <rcc rId="33939" sId="16">
    <nc r="E4">
      <v>1012</v>
    </nc>
  </rcc>
  <rcc rId="33940" sId="16">
    <nc r="E7">
      <v>10326</v>
    </nc>
  </rcc>
  <rcc rId="33941" sId="16">
    <nc r="E8">
      <v>854</v>
    </nc>
  </rcc>
  <rcc rId="33942" sId="16">
    <nc r="E9">
      <v>1678</v>
    </nc>
  </rcc>
  <rcc rId="33943" sId="16">
    <nc r="E11">
      <v>27050</v>
    </nc>
  </rcc>
  <rcc rId="33944" sId="16">
    <nc r="E12">
      <v>16727</v>
    </nc>
  </rcc>
  <rcc rId="33945" sId="16">
    <nc r="E13">
      <v>24849</v>
    </nc>
  </rcc>
  <rcc rId="33946" sId="16">
    <nc r="E15">
      <v>1384</v>
    </nc>
  </rcc>
  <rcc rId="33947" sId="16">
    <nc r="E16">
      <v>8122</v>
    </nc>
  </rcc>
  <rcc rId="33948" sId="16">
    <nc r="E17">
      <v>27559</v>
    </nc>
  </rcc>
  <rcc rId="33949" sId="16">
    <nc r="E18">
      <v>3295</v>
    </nc>
  </rcc>
  <rcc rId="33950" sId="16">
    <nc r="E19">
      <v>20030</v>
    </nc>
  </rcc>
  <rcc rId="33951" sId="16">
    <nc r="E20">
      <v>40926</v>
    </nc>
  </rcc>
  <rcc rId="33952" sId="16" odxf="1" dxf="1" numFmtId="19">
    <nc r="J19">
      <v>45191</v>
    </nc>
    <odxf>
      <numFmt numFmtId="0" formatCode="General"/>
    </odxf>
    <ndxf>
      <numFmt numFmtId="19" formatCode="dd/mm/yyyy"/>
    </ndxf>
  </rcc>
  <rcc rId="33953" sId="16">
    <nc r="J20">
      <v>40815</v>
    </nc>
  </rcc>
  <rfmt sheetId="16" sqref="J20">
    <dxf>
      <alignment vertical="top" readingOrder="0"/>
    </dxf>
  </rfmt>
  <rfmt sheetId="16" sqref="J20">
    <dxf>
      <alignment vertical="center" readingOrder="0"/>
    </dxf>
  </rfmt>
  <rfmt sheetId="16" sqref="J20">
    <dxf>
      <alignment horizontal="center" readingOrder="0"/>
    </dxf>
  </rfmt>
  <rfmt sheetId="16" sqref="J20" start="0" length="2147483647">
    <dxf>
      <font>
        <sz val="9"/>
      </font>
    </dxf>
  </rfmt>
  <rfmt sheetId="16" sqref="J20" start="0" length="2147483647">
    <dxf>
      <font>
        <b/>
      </font>
    </dxf>
  </rfmt>
  <rfmt sheetId="16" sqref="J20" start="0" length="2147483647">
    <dxf>
      <font/>
    </dxf>
  </rfmt>
  <rfmt sheetId="16" sqref="J19" start="0" length="2147483647">
    <dxf>
      <font>
        <b/>
      </font>
    </dxf>
  </rfmt>
  <rfmt sheetId="16" sqref="J19" start="0" length="2147483647">
    <dxf>
      <font>
        <sz val="9"/>
      </font>
    </dxf>
  </rfmt>
  <rcc rId="33954" sId="16">
    <nc r="E21">
      <v>703</v>
    </nc>
  </rcc>
  <rcc rId="33955" sId="16">
    <nc r="E24">
      <v>26753</v>
    </nc>
  </rcc>
  <rcc rId="33956" sId="16">
    <nc r="E25">
      <v>77660</v>
    </nc>
  </rcc>
  <rcc rId="33957" sId="16">
    <nc r="E26">
      <v>18490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1" sId="2">
    <nc r="E6">
      <v>1235</v>
    </nc>
  </rcc>
  <rcc rId="33972" sId="2">
    <nc r="E7">
      <v>23415</v>
    </nc>
  </rcc>
  <rcc rId="33973" sId="2">
    <nc r="E8">
      <v>20870</v>
    </nc>
  </rcc>
  <rcc rId="33974" sId="2">
    <nc r="E9">
      <v>25995</v>
    </nc>
  </rcc>
  <rfmt sheetId="2" sqref="E10">
    <dxf>
      <fill>
        <patternFill>
          <bgColor rgb="FFFFFF00"/>
        </patternFill>
      </fill>
    </dxf>
  </rfmt>
  <rcc rId="33975" sId="2">
    <nc r="E11">
      <v>27120</v>
    </nc>
  </rcc>
  <rcc rId="33976" sId="2">
    <nc r="E12">
      <v>20545</v>
    </nc>
  </rcc>
  <rcc rId="33977" sId="2">
    <nc r="E13">
      <v>31605</v>
    </nc>
  </rcc>
  <rcc rId="33978" sId="2">
    <nc r="E14">
      <v>21850</v>
    </nc>
  </rcc>
  <rcc rId="33979" sId="2">
    <nc r="E15">
      <v>41505</v>
    </nc>
  </rcc>
  <rcc rId="33980" sId="2">
    <nc r="E16">
      <v>43530</v>
    </nc>
  </rcc>
  <rcc rId="33981" sId="2">
    <nc r="E17">
      <v>35855</v>
    </nc>
  </rcc>
  <rcc rId="33982" sId="2">
    <nc r="E18">
      <v>17400</v>
    </nc>
  </rcc>
  <rcc rId="33983" sId="2">
    <nc r="E19">
      <v>2755</v>
    </nc>
  </rcc>
  <rcc rId="33984" sId="2">
    <nc r="E20">
      <v>2690</v>
    </nc>
  </rcc>
  <rcc rId="33985" sId="2">
    <nc r="E21">
      <v>28955</v>
    </nc>
  </rcc>
  <rcc rId="33986" sId="2">
    <nc r="E22">
      <v>7550</v>
    </nc>
  </rcc>
  <rcc rId="33987" sId="2">
    <nc r="E23">
      <v>985</v>
    </nc>
  </rcc>
  <rcc rId="33988" sId="2">
    <nc r="E24">
      <v>8905</v>
    </nc>
  </rcc>
  <rcc rId="33989" sId="2">
    <nc r="E25">
      <v>14540</v>
    </nc>
  </rcc>
  <rcc rId="33990" sId="2">
    <nc r="E26">
      <v>13685</v>
    </nc>
  </rcc>
  <rcc rId="33991" sId="2">
    <nc r="E27">
      <v>50360</v>
    </nc>
  </rcc>
  <rcc rId="33992" sId="2">
    <nc r="E28">
      <v>12295</v>
    </nc>
  </rcc>
  <rcc rId="33993" sId="2">
    <nc r="E29">
      <v>63670</v>
    </nc>
  </rcc>
  <rcc rId="33994" sId="2">
    <nc r="E30">
      <v>8685</v>
    </nc>
  </rcc>
  <rcc rId="33995" sId="2">
    <nc r="E31">
      <v>2505</v>
    </nc>
  </rcc>
  <rcc rId="33996" sId="2">
    <nc r="E32">
      <v>25945</v>
    </nc>
  </rcc>
  <rcc rId="33997" sId="2">
    <nc r="E34">
      <v>48935</v>
    </nc>
  </rcc>
  <rcc rId="33998" sId="2">
    <nc r="E35">
      <v>56705</v>
    </nc>
  </rcc>
  <rcc rId="33999" sId="2">
    <nc r="E36">
      <v>14645</v>
    </nc>
  </rcc>
  <rcc rId="34000" sId="2">
    <nc r="E37">
      <v>36660</v>
    </nc>
  </rcc>
  <rcc rId="34001" sId="2">
    <nc r="E38">
      <v>43445</v>
    </nc>
  </rcc>
  <rfmt sheetId="2" sqref="E39">
    <dxf>
      <fill>
        <patternFill patternType="solid">
          <bgColor rgb="FFFFFF00"/>
        </patternFill>
      </fill>
    </dxf>
  </rfmt>
  <rcc rId="34002" sId="2">
    <nc r="E40">
      <v>30200</v>
    </nc>
  </rcc>
  <rcc rId="34003" sId="2">
    <nc r="E41">
      <v>31860</v>
    </nc>
  </rcc>
  <rcc rId="34004" sId="2">
    <nc r="E42">
      <v>31395</v>
    </nc>
  </rcc>
  <rcc rId="34005" sId="2">
    <nc r="E43">
      <v>6500</v>
    </nc>
  </rcc>
  <rcc rId="34006" sId="2">
    <nc r="E44">
      <v>34920</v>
    </nc>
  </rcc>
  <rcc rId="34007" sId="2">
    <nc r="E45">
      <v>24625</v>
    </nc>
  </rcc>
  <rcc rId="34008" sId="2">
    <nc r="E46">
      <v>43025</v>
    </nc>
  </rcc>
  <rcc rId="34009" sId="2">
    <nc r="E47">
      <v>53510</v>
    </nc>
  </rcc>
  <rcc rId="34010" sId="2">
    <nc r="E48">
      <v>42130</v>
    </nc>
  </rcc>
  <rcc rId="34011" sId="2">
    <nc r="E49">
      <v>89605</v>
    </nc>
  </rcc>
  <rcc rId="34012" sId="2">
    <nc r="E50">
      <v>79050</v>
    </nc>
  </rcc>
  <rcc rId="34013" sId="2">
    <nc r="E51">
      <v>10220</v>
    </nc>
  </rcc>
  <rcc rId="34014" sId="2">
    <nc r="E52">
      <v>11775</v>
    </nc>
  </rcc>
  <rcc rId="34015" sId="2">
    <nc r="E53">
      <v>21020</v>
    </nc>
  </rcc>
  <rcc rId="34016" sId="2">
    <nc r="E54">
      <v>11850</v>
    </nc>
  </rcc>
  <rcc rId="34017" sId="2">
    <nc r="E55">
      <v>45175</v>
    </nc>
  </rcc>
  <rcc rId="34018" sId="2">
    <nc r="E56">
      <v>11465</v>
    </nc>
  </rcc>
  <rcc rId="34019" sId="2">
    <nc r="E58">
      <v>23790</v>
    </nc>
  </rcc>
  <rcc rId="34020" sId="2">
    <nc r="E59">
      <v>23245</v>
    </nc>
  </rcc>
  <rcc rId="34021" sId="2">
    <nc r="E60">
      <v>13255</v>
    </nc>
  </rcc>
  <rcc rId="34022" sId="2">
    <nc r="E61">
      <v>70965</v>
    </nc>
  </rcc>
  <rcc rId="34023" sId="2">
    <nc r="E62">
      <v>14180</v>
    </nc>
  </rcc>
  <rcc rId="34024" sId="2">
    <nc r="E63">
      <v>2150</v>
    </nc>
  </rcc>
  <rcc rId="34025" sId="2">
    <nc r="E64">
      <v>20500</v>
    </nc>
  </rcc>
  <rcc rId="34026" sId="2">
    <nc r="E65">
      <v>67145</v>
    </nc>
  </rcc>
  <rcc rId="34027" sId="2">
    <nc r="E66">
      <v>31885</v>
    </nc>
  </rcc>
  <rcc rId="34028" sId="2">
    <nc r="E67">
      <v>8030</v>
    </nc>
  </rcc>
  <rcc rId="34029" sId="2">
    <nc r="E68">
      <v>27435</v>
    </nc>
  </rcc>
  <rcc rId="34030" sId="2">
    <nc r="E69">
      <v>55685</v>
    </nc>
  </rcc>
  <rcc rId="34031" sId="2">
    <nc r="E70">
      <v>87215</v>
    </nc>
  </rcc>
  <rcc rId="34032" sId="2">
    <nc r="E71">
      <v>37175</v>
    </nc>
  </rcc>
  <rcc rId="34033" sId="2">
    <nc r="E72">
      <v>6360</v>
    </nc>
  </rcc>
  <rcc rId="34034" sId="2">
    <nc r="E73">
      <v>57795</v>
    </nc>
  </rcc>
  <rcc rId="34035" sId="2">
    <nc r="E74">
      <v>9930</v>
    </nc>
  </rcc>
  <rcc rId="34036" sId="2">
    <nc r="E75">
      <v>275</v>
    </nc>
  </rcc>
  <rcc rId="34037" sId="2">
    <nc r="E76">
      <v>26685</v>
    </nc>
  </rcc>
  <rcc rId="34038" sId="2">
    <nc r="E77">
      <v>19390</v>
    </nc>
  </rcc>
  <rcc rId="34039" sId="2">
    <nc r="E78">
      <v>37240</v>
    </nc>
  </rcc>
  <rcc rId="34040" sId="2">
    <nc r="E79">
      <v>8180</v>
    </nc>
  </rcc>
  <rcc rId="34041" sId="2">
    <nc r="E80">
      <v>28625</v>
    </nc>
  </rcc>
  <rcc rId="34042" sId="2">
    <nc r="E81">
      <v>10930</v>
    </nc>
  </rcc>
  <rcc rId="34043" sId="2">
    <nc r="E83">
      <v>7890</v>
    </nc>
  </rcc>
  <rcc rId="34044" sId="2">
    <nc r="E84">
      <v>13035</v>
    </nc>
  </rcc>
  <rcc rId="34045" sId="2">
    <nc r="E85">
      <v>9585</v>
    </nc>
  </rcc>
  <rcc rId="34046" sId="2">
    <nc r="E86">
      <v>37405</v>
    </nc>
  </rcc>
  <rcc rId="34047" sId="2">
    <nc r="E87">
      <v>35915</v>
    </nc>
  </rcc>
  <rcc rId="34048" sId="2">
    <nc r="E88">
      <v>19285</v>
    </nc>
  </rcc>
  <rcc rId="34049" sId="2">
    <nc r="E89">
      <v>68285</v>
    </nc>
  </rcc>
  <rcc rId="34050" sId="2">
    <nc r="E90">
      <v>61315</v>
    </nc>
  </rcc>
  <rcc rId="34051" sId="2">
    <nc r="E91">
      <v>14285</v>
    </nc>
  </rcc>
  <rcc rId="34052" sId="2">
    <nc r="E92">
      <v>12600</v>
    </nc>
  </rcc>
  <rcc rId="34053" sId="2">
    <nc r="E93">
      <v>730</v>
    </nc>
  </rcc>
  <rcc rId="34054" sId="2">
    <nc r="E94">
      <v>37630</v>
    </nc>
  </rcc>
  <rcc rId="34055" sId="2">
    <nc r="E95">
      <v>14465</v>
    </nc>
  </rcc>
  <rcc rId="34056" sId="2">
    <nc r="E96">
      <v>41935</v>
    </nc>
  </rcc>
  <rcc rId="34057" sId="2">
    <nc r="E97">
      <v>25365</v>
    </nc>
  </rcc>
  <rcc rId="34058" sId="2">
    <nc r="E98">
      <v>11205</v>
    </nc>
  </rcc>
  <rcc rId="34059" sId="2">
    <nc r="E99">
      <v>12870</v>
    </nc>
  </rcc>
  <rcc rId="34060" sId="2">
    <nc r="E100">
      <v>4950</v>
    </nc>
  </rcc>
  <rcc rId="34061" sId="2">
    <nc r="E101">
      <v>14420</v>
    </nc>
  </rcc>
  <rcc rId="34062" sId="2">
    <nc r="E102">
      <v>53110</v>
    </nc>
  </rcc>
  <rcc rId="34063" sId="2">
    <nc r="E103">
      <v>6575</v>
    </nc>
  </rcc>
  <rcc rId="34064" sId="2">
    <nc r="E104">
      <v>23135</v>
    </nc>
  </rcc>
  <rcc rId="34065" sId="2">
    <nc r="E105">
      <v>21005</v>
    </nc>
  </rcc>
  <rcc rId="34066" sId="2">
    <nc r="E106">
      <v>92965</v>
    </nc>
  </rcc>
  <rcc rId="34067" sId="2">
    <nc r="E107">
      <v>11055</v>
    </nc>
  </rcc>
  <rcc rId="34068" sId="2">
    <nc r="E108">
      <v>30650</v>
    </nc>
  </rcc>
  <rcc rId="34069" sId="2">
    <nc r="E109">
      <v>22115</v>
    </nc>
  </rcc>
  <rcc rId="34070" sId="2">
    <nc r="E110">
      <v>11335</v>
    </nc>
  </rcc>
  <rcc rId="34071" sId="2">
    <nc r="E111">
      <v>24510</v>
    </nc>
  </rcc>
  <rcc rId="34072" sId="2">
    <nc r="E112">
      <v>17190</v>
    </nc>
  </rcc>
  <rcc rId="34073" sId="2">
    <nc r="E113">
      <v>57265</v>
    </nc>
  </rcc>
  <rcc rId="34074" sId="2">
    <nc r="E114">
      <v>16065</v>
    </nc>
  </rcc>
  <rcc rId="34075" sId="2">
    <nc r="E115">
      <v>49250</v>
    </nc>
  </rcc>
  <rcc rId="34076" sId="2">
    <nc r="E116">
      <v>21205</v>
    </nc>
  </rcc>
  <rcc rId="34077" sId="2">
    <nc r="E117">
      <v>8520</v>
    </nc>
  </rcc>
  <rcc rId="34078" sId="2">
    <nc r="E39">
      <v>31950</v>
    </nc>
  </rcc>
  <rcc rId="34079" sId="2">
    <nc r="E10">
      <v>111105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0" sId="3">
    <nc r="E7">
      <v>13580</v>
    </nc>
  </rcc>
  <rcc rId="34081" sId="3">
    <nc r="E8">
      <v>870</v>
    </nc>
  </rcc>
  <rcc rId="34082" sId="3">
    <nc r="E9">
      <v>15370</v>
    </nc>
  </rcc>
  <rcc rId="34083" sId="3">
    <nc r="E10">
      <v>14200</v>
    </nc>
  </rcc>
  <rcc rId="34084" sId="3">
    <nc r="E11">
      <v>930</v>
    </nc>
  </rcc>
  <rcc rId="34085" sId="3">
    <nc r="E12">
      <v>29157</v>
    </nc>
  </rcc>
  <rcc rId="34086" sId="3">
    <nc r="E13">
      <v>11575</v>
    </nc>
  </rcc>
  <rcc rId="34087" sId="3">
    <nc r="E14">
      <v>19030</v>
    </nc>
  </rcc>
  <rcc rId="34088" sId="3">
    <nc r="E15">
      <v>4315</v>
    </nc>
  </rcc>
  <rcc rId="34089" sId="3">
    <nc r="E16">
      <v>77650</v>
    </nc>
  </rcc>
  <rcc rId="34090" sId="3">
    <nc r="E17">
      <v>41345</v>
    </nc>
  </rcc>
  <rcc rId="34091" sId="3">
    <nc r="E18">
      <v>15675</v>
    </nc>
  </rcc>
  <rcc rId="34092" sId="3">
    <nc r="E19">
      <v>155680</v>
    </nc>
  </rcc>
  <rcc rId="34093" sId="3">
    <nc r="E20">
      <v>6100</v>
    </nc>
  </rcc>
  <rcc rId="34094" sId="3">
    <nc r="E21">
      <v>13900</v>
    </nc>
  </rcc>
  <rcc rId="34095" sId="3">
    <nc r="E22">
      <v>13345</v>
    </nc>
  </rcc>
  <rcc rId="34096" sId="3">
    <nc r="E23">
      <v>38360</v>
    </nc>
  </rcc>
  <rcc rId="34097" sId="3">
    <nc r="E24">
      <v>53965</v>
    </nc>
  </rcc>
  <rcc rId="34098" sId="3">
    <nc r="E25">
      <v>12100</v>
    </nc>
  </rcc>
  <rcc rId="34099" sId="3">
    <nc r="E26">
      <v>15</v>
    </nc>
  </rcc>
  <rcc rId="34100" sId="3">
    <nc r="E27">
      <v>36060</v>
    </nc>
  </rcc>
  <rcc rId="34101" sId="3">
    <nc r="E28">
      <v>32135</v>
    </nc>
  </rcc>
  <rcc rId="34102" sId="3">
    <nc r="E29">
      <v>32680</v>
    </nc>
  </rcc>
  <rcc rId="34103" sId="3">
    <nc r="E30">
      <v>31610</v>
    </nc>
  </rcc>
  <rcc rId="34104" sId="3">
    <nc r="E31">
      <v>65260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5" sId="4">
    <nc r="E7">
      <v>8315</v>
    </nc>
  </rcc>
  <rcc rId="34106" sId="4">
    <nc r="E8">
      <v>52835</v>
    </nc>
  </rcc>
  <rcc rId="34107" sId="4">
    <nc r="E9">
      <v>5995</v>
    </nc>
  </rcc>
  <rcc rId="34108" sId="4">
    <nc r="E10">
      <v>23440</v>
    </nc>
  </rcc>
  <rcc rId="34109" sId="4">
    <nc r="E11">
      <v>13850</v>
    </nc>
  </rcc>
  <rcc rId="34110" sId="4">
    <nc r="E12">
      <v>46360</v>
    </nc>
  </rcc>
  <rcc rId="34111" sId="4">
    <nc r="E13">
      <v>17580</v>
    </nc>
  </rcc>
  <rcc rId="34112" sId="4">
    <nc r="E14">
      <v>9600</v>
    </nc>
  </rcc>
  <rcc rId="34113" sId="4">
    <nc r="E15">
      <v>28005</v>
    </nc>
  </rcc>
  <rcc rId="34114" sId="4">
    <nc r="E16">
      <v>29110</v>
    </nc>
  </rcc>
  <rcc rId="34115" sId="4">
    <nc r="E17">
      <v>31060</v>
    </nc>
  </rcc>
  <rcc rId="34116" sId="4">
    <nc r="E18">
      <v>33685</v>
    </nc>
  </rcc>
  <rcc rId="34117" sId="4">
    <nc r="E19">
      <v>54080</v>
    </nc>
  </rcc>
  <rcc rId="34118" sId="4">
    <nc r="E20">
      <v>4460</v>
    </nc>
  </rcc>
  <rcc rId="34119" sId="4">
    <nc r="E21">
      <v>9140</v>
    </nc>
  </rcc>
  <rcc rId="34120" sId="4">
    <nc r="E22">
      <v>22630</v>
    </nc>
  </rcc>
  <rcc rId="34121" sId="4">
    <nc r="E23">
      <v>49290</v>
    </nc>
  </rcc>
  <rcc rId="34122" sId="4">
    <nc r="E24">
      <v>30760</v>
    </nc>
  </rcc>
  <rcc rId="34123" sId="4">
    <nc r="E25">
      <v>34890</v>
    </nc>
  </rcc>
  <rcc rId="34124" sId="4">
    <nc r="E26">
      <v>17095</v>
    </nc>
  </rcc>
  <rcc rId="34125" sId="4">
    <nc r="E27">
      <v>15505</v>
    </nc>
  </rcc>
  <rcc rId="34126" sId="4">
    <nc r="E28">
      <v>58210</v>
    </nc>
  </rcc>
  <rcc rId="34127" sId="4">
    <nc r="E29">
      <v>34635</v>
    </nc>
  </rcc>
  <rcc rId="34128" sId="4">
    <nc r="E31">
      <v>22150</v>
    </nc>
  </rcc>
  <rcc rId="34129" sId="4">
    <nc r="E32">
      <v>30260</v>
    </nc>
  </rcc>
  <rcc rId="34130" sId="4">
    <nc r="E33">
      <v>38545</v>
    </nc>
  </rcc>
  <rcc rId="34131" sId="4">
    <nc r="E34">
      <v>19585</v>
    </nc>
  </rcc>
  <rfmt sheetId="4" sqref="E35">
    <dxf>
      <fill>
        <patternFill>
          <bgColor rgb="FFFFFF00"/>
        </patternFill>
      </fill>
    </dxf>
  </rfmt>
  <rcc rId="34132" sId="4">
    <nc r="E36">
      <v>49200</v>
    </nc>
  </rcc>
  <rcc rId="34133" sId="4">
    <nc r="E37">
      <v>39115</v>
    </nc>
  </rcc>
  <rcc rId="34134" sId="4">
    <nc r="E38">
      <v>12535</v>
    </nc>
  </rcc>
  <rcc rId="34135" sId="4">
    <nc r="E39">
      <v>42645</v>
    </nc>
  </rcc>
  <rcc rId="34136" sId="4">
    <nc r="E40">
      <v>37915</v>
    </nc>
  </rcc>
  <rcc rId="34137" sId="4">
    <nc r="E41">
      <v>4310</v>
    </nc>
  </rcc>
  <rcc rId="34138" sId="4">
    <nc r="E42">
      <v>101295</v>
    </nc>
  </rcc>
  <rcc rId="34139" sId="4">
    <nc r="E43">
      <v>10025</v>
    </nc>
  </rcc>
  <rcc rId="34140" sId="4">
    <nc r="E44">
      <v>2455</v>
    </nc>
  </rcc>
  <rcc rId="34141" sId="4">
    <nc r="E45">
      <v>88130</v>
    </nc>
  </rcc>
  <rcc rId="34142" sId="4">
    <nc r="E46">
      <v>9160</v>
    </nc>
  </rcc>
  <rcc rId="34143" sId="4">
    <nc r="E47">
      <v>11640</v>
    </nc>
  </rcc>
  <rcc rId="34144" sId="4">
    <nc r="E48">
      <v>54785</v>
    </nc>
  </rcc>
  <rcc rId="34145" sId="4">
    <nc r="E49">
      <v>14900</v>
    </nc>
  </rcc>
  <rcc rId="34146" sId="4">
    <nc r="E50">
      <v>32325</v>
    </nc>
  </rcc>
  <rcc rId="34147" sId="4">
    <nc r="E51">
      <v>16020</v>
    </nc>
  </rcc>
  <rcc rId="34148" sId="4">
    <nc r="E52">
      <v>9925</v>
    </nc>
  </rcc>
  <rcc rId="34149" sId="4">
    <nc r="E53">
      <v>20010</v>
    </nc>
  </rcc>
  <rcc rId="34150" sId="4">
    <nc r="E54">
      <v>6070</v>
    </nc>
  </rcc>
  <rcc rId="34151" sId="4">
    <nc r="E55">
      <v>54645</v>
    </nc>
  </rcc>
  <rcc rId="34152" sId="4">
    <nc r="E56">
      <v>51930</v>
    </nc>
  </rcc>
  <rcc rId="34153" sId="4">
    <nc r="E57">
      <v>5865</v>
    </nc>
  </rcc>
  <rcc rId="34154" sId="4">
    <nc r="E58">
      <v>29150</v>
    </nc>
  </rcc>
  <rcc rId="34155" sId="4">
    <nc r="E59">
      <v>13320</v>
    </nc>
  </rcc>
  <rcc rId="34156" sId="4">
    <nc r="E35">
      <v>11815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7" sId="5">
    <nc r="E6">
      <v>14360</v>
    </nc>
  </rcc>
  <rcc rId="34158" sId="5">
    <nc r="E7">
      <v>5775</v>
    </nc>
  </rcc>
  <rcc rId="34159" sId="5">
    <nc r="E8">
      <v>17080</v>
    </nc>
  </rcc>
  <rcc rId="34160" sId="5">
    <nc r="E9">
      <v>11455</v>
    </nc>
  </rcc>
  <rcc rId="34161" sId="5">
    <nc r="E10">
      <v>21135</v>
    </nc>
  </rcc>
  <rcc rId="34162" sId="5">
    <nc r="E11">
      <v>45710</v>
    </nc>
  </rcc>
  <rcc rId="34163" sId="5">
    <nc r="E12">
      <v>21170</v>
    </nc>
  </rcc>
  <rcc rId="34164" sId="5">
    <nc r="E13">
      <v>14095</v>
    </nc>
  </rcc>
  <rcc rId="34165" sId="5">
    <nc r="E15">
      <v>20270</v>
    </nc>
  </rcc>
  <rcc rId="34166" sId="5">
    <nc r="E16">
      <v>7335</v>
    </nc>
  </rcc>
  <rcc rId="34167" sId="5">
    <nc r="E17">
      <v>33230</v>
    </nc>
  </rcc>
  <rcc rId="34168" sId="5">
    <nc r="E18">
      <v>19175</v>
    </nc>
  </rcc>
  <rcc rId="34169" sId="5">
    <nc r="E19">
      <v>14180</v>
    </nc>
  </rcc>
  <rcc rId="34170" sId="5">
    <nc r="E20">
      <v>54215</v>
    </nc>
  </rcc>
  <rcc rId="34171" sId="5">
    <nc r="E21">
      <v>70900</v>
    </nc>
  </rcc>
  <rcc rId="34172" sId="5">
    <nc r="E22">
      <v>55045</v>
    </nc>
  </rcc>
  <rcc rId="34173" sId="5">
    <nc r="E23">
      <v>11940</v>
    </nc>
  </rcc>
  <rcc rId="34174" sId="5">
    <nc r="E24">
      <v>8420</v>
    </nc>
  </rcc>
  <rcc rId="34175" sId="5">
    <nc r="E25">
      <v>14560</v>
    </nc>
  </rcc>
  <rcc rId="34176" sId="5">
    <nc r="E26">
      <v>9310</v>
    </nc>
  </rcc>
  <rcc rId="34177" sId="5">
    <nc r="E27">
      <v>4845</v>
    </nc>
  </rcc>
  <rcc rId="34178" sId="5">
    <nc r="E28">
      <v>6960</v>
    </nc>
  </rcc>
  <rcc rId="34179" sId="5">
    <nc r="E29">
      <v>23125</v>
    </nc>
  </rcc>
  <rcc rId="34180" sId="5">
    <nc r="E30">
      <v>62695</v>
    </nc>
  </rcc>
  <rcc rId="34181" sId="5">
    <nc r="E31">
      <v>20690</v>
    </nc>
  </rcc>
  <rcc rId="34182" sId="5">
    <nc r="E32">
      <v>19425</v>
    </nc>
  </rcc>
  <rcc rId="34183" sId="5">
    <nc r="E33">
      <v>55725</v>
    </nc>
  </rcc>
  <rcc rId="34184" sId="5">
    <nc r="E34">
      <v>14150</v>
    </nc>
  </rcc>
  <rcc rId="34185" sId="5">
    <nc r="E35">
      <v>11050</v>
    </nc>
  </rcc>
  <rcc rId="34186" sId="5">
    <nc r="E36">
      <v>70505</v>
    </nc>
  </rcc>
  <rcc rId="34187" sId="5">
    <nc r="E37">
      <v>27770</v>
    </nc>
  </rcc>
  <rcc rId="34188" sId="5">
    <nc r="E38">
      <v>93085</v>
    </nc>
  </rcc>
  <rcc rId="34189" sId="5">
    <nc r="E39">
      <v>12825</v>
    </nc>
  </rcc>
  <rcc rId="34190" sId="5">
    <nc r="E40">
      <v>65370</v>
    </nc>
  </rcc>
  <rcc rId="34191" sId="5">
    <nc r="E41">
      <v>19840</v>
    </nc>
  </rcc>
  <rcc rId="34192" sId="5">
    <nc r="E42">
      <v>109060</v>
    </nc>
  </rcc>
  <rcc rId="34193" sId="5">
    <nc r="E43">
      <v>14730</v>
    </nc>
  </rcc>
  <rcc rId="34194" sId="5">
    <nc r="E44">
      <v>23680</v>
    </nc>
  </rcc>
  <rcc rId="34195" sId="5">
    <nc r="E45">
      <v>20605</v>
    </nc>
  </rcc>
  <rcc rId="34196" sId="5">
    <nc r="E46">
      <v>690</v>
    </nc>
  </rcc>
  <rcc rId="34197" sId="5">
    <nc r="E47">
      <v>11915</v>
    </nc>
  </rcc>
  <rcc rId="34198" sId="5">
    <nc r="E48">
      <v>25740</v>
    </nc>
  </rcc>
  <rcc rId="34199" sId="5">
    <nc r="E49">
      <v>35295</v>
    </nc>
  </rcc>
  <rcc rId="34200" sId="5">
    <nc r="E50">
      <v>19760</v>
    </nc>
  </rcc>
  <rcc rId="34201" sId="5">
    <nc r="E51">
      <v>2920</v>
    </nc>
  </rcc>
  <rcc rId="34202" sId="5">
    <nc r="E52">
      <v>23045</v>
    </nc>
  </rcc>
  <rcc rId="34203" sId="5">
    <nc r="E53">
      <v>36900</v>
    </nc>
  </rcc>
  <rcc rId="34204" sId="5">
    <nc r="E54">
      <v>43200</v>
    </nc>
  </rcc>
  <rcc rId="34205" sId="5">
    <nc r="E55">
      <v>9040</v>
    </nc>
  </rcc>
  <rcc rId="34206" sId="5">
    <nc r="E56">
      <v>266325</v>
    </nc>
  </rcc>
  <rcc rId="34207" sId="5">
    <nc r="E57">
      <v>32435</v>
    </nc>
  </rcc>
  <rcc rId="34208" sId="5">
    <nc r="E58">
      <v>9395</v>
    </nc>
  </rcc>
  <rcc rId="34209" sId="5">
    <nc r="E59">
      <v>67170</v>
    </nc>
  </rcc>
  <rcc rId="34210" sId="5">
    <nc r="E61">
      <v>4070</v>
    </nc>
  </rcc>
  <rcc rId="34211" sId="5">
    <nc r="E62">
      <v>9085</v>
    </nc>
  </rcc>
  <rcc rId="34212" sId="5">
    <nc r="E63">
      <v>1960</v>
    </nc>
  </rcc>
  <rcc rId="34213" sId="5">
    <nc r="E64">
      <v>20295</v>
    </nc>
  </rcc>
  <rcc rId="34214" sId="5">
    <nc r="E65">
      <v>7305</v>
    </nc>
  </rcc>
  <rcc rId="34215" sId="5">
    <nc r="E66">
      <v>24030</v>
    </nc>
  </rcc>
  <rcc rId="34216" sId="5">
    <nc r="E67">
      <v>30910</v>
    </nc>
  </rcc>
  <rcc rId="34217" sId="5">
    <nc r="E68">
      <v>6055</v>
    </nc>
  </rcc>
  <rcc rId="34218" sId="5">
    <nc r="E70">
      <v>20725</v>
    </nc>
  </rcc>
  <rcc rId="34219" sId="5">
    <nc r="E71">
      <v>36860</v>
    </nc>
  </rcc>
  <rcc rId="34220" sId="5">
    <nc r="E72">
      <v>33730</v>
    </nc>
  </rcc>
  <rcc rId="34221" sId="5">
    <nc r="E73">
      <v>3945</v>
    </nc>
  </rcc>
  <rcc rId="34222" sId="5">
    <nc r="E74">
      <v>7945</v>
    </nc>
  </rcc>
  <rcc rId="34223" sId="5">
    <nc r="E75">
      <v>6000</v>
    </nc>
  </rcc>
  <rcc rId="34224" sId="5">
    <nc r="E76">
      <v>60595</v>
    </nc>
  </rcc>
  <rcc rId="34225" sId="5">
    <nc r="E77">
      <v>12670</v>
    </nc>
  </rcc>
  <rcc rId="34226" sId="5">
    <nc r="E78">
      <v>12445</v>
    </nc>
  </rcc>
  <rcc rId="34227" sId="5">
    <nc r="E79">
      <v>9680</v>
    </nc>
  </rcc>
  <rcc rId="34228" sId="5">
    <nc r="E80">
      <v>8210</v>
    </nc>
  </rcc>
  <rcc rId="34229" sId="5">
    <nc r="E81">
      <v>10885</v>
    </nc>
  </rcc>
  <rcc rId="34230" sId="5">
    <nc r="E82">
      <v>2370</v>
    </nc>
  </rcc>
  <rcc rId="34231" sId="5">
    <nc r="E83">
      <v>15935</v>
    </nc>
  </rcc>
  <rcc rId="34232" sId="5">
    <nc r="E84">
      <v>205</v>
    </nc>
  </rcc>
  <rcc rId="34233" sId="5">
    <nc r="E85">
      <v>25995</v>
    </nc>
  </rcc>
  <rcc rId="34234" sId="5">
    <nc r="E86">
      <v>27505</v>
    </nc>
  </rcc>
  <rcc rId="34235" sId="5">
    <nc r="E87">
      <v>8970</v>
    </nc>
  </rcc>
  <rcc rId="34236" sId="5">
    <nc r="E88">
      <v>3140</v>
    </nc>
  </rcc>
  <rcc rId="34237" sId="5">
    <nc r="E89">
      <v>40825</v>
    </nc>
  </rcc>
  <rcc rId="34238" sId="5">
    <nc r="E90">
      <v>27610</v>
    </nc>
  </rcc>
  <rcc rId="34239" sId="5">
    <nc r="E91">
      <v>69040</v>
    </nc>
  </rcc>
  <rcc rId="34240" sId="5">
    <nc r="E92">
      <v>41125</v>
    </nc>
  </rcc>
  <rcc rId="34241" sId="5">
    <nc r="E94">
      <v>2625</v>
    </nc>
  </rcc>
  <rcc rId="34242" sId="5">
    <nc r="E95">
      <v>21550</v>
    </nc>
  </rcc>
  <rcc rId="34243" sId="5">
    <nc r="E96">
      <v>9285</v>
    </nc>
  </rcc>
  <rcc rId="34244" sId="5">
    <nc r="E97">
      <v>35225</v>
    </nc>
  </rcc>
  <rcc rId="34245" sId="5">
    <nc r="E98">
      <v>8825</v>
    </nc>
  </rcc>
  <rcc rId="34246" sId="5">
    <nc r="E99">
      <v>47305</v>
    </nc>
  </rcc>
  <rcc rId="34247" sId="5">
    <nc r="E100">
      <v>31670</v>
    </nc>
  </rcc>
  <rcc rId="34248" sId="5">
    <nc r="E101">
      <v>32935</v>
    </nc>
  </rcc>
  <rcc rId="34249" sId="5">
    <nc r="E102">
      <v>18420</v>
    </nc>
  </rcc>
  <rcc rId="34250" sId="5">
    <nc r="E103">
      <v>15375</v>
    </nc>
  </rcc>
  <rcc rId="34251" sId="5">
    <nc r="E104">
      <v>24335</v>
    </nc>
  </rcc>
  <rcc rId="34252" sId="5">
    <nc r="E105">
      <v>4800</v>
    </nc>
  </rcc>
  <rcc rId="34253" sId="5">
    <nc r="E106">
      <v>9880</v>
    </nc>
  </rcc>
  <rcc rId="34254" sId="5">
    <nc r="E107">
      <v>5480</v>
    </nc>
  </rcc>
  <rcc rId="34255" sId="5">
    <nc r="E108">
      <v>99005</v>
    </nc>
  </rcc>
  <rcc rId="34256" sId="5">
    <nc r="E109">
      <v>35305</v>
    </nc>
  </rcc>
  <rcc rId="34257" sId="5">
    <nc r="E110">
      <v>16105</v>
    </nc>
  </rcc>
  <rcc rId="34258" sId="5">
    <nc r="E111">
      <v>29045</v>
    </nc>
  </rcc>
  <rcc rId="34259" sId="5">
    <nc r="E112">
      <v>6095</v>
    </nc>
  </rcc>
  <rcc rId="34260" sId="5">
    <nc r="E113">
      <v>19990</v>
    </nc>
  </rcc>
  <rcc rId="34261" sId="5">
    <nc r="E114">
      <v>12890</v>
    </nc>
  </rcc>
  <rcc rId="34262" sId="5">
    <nc r="E115">
      <v>48130</v>
    </nc>
  </rcc>
  <rcc rId="34263" sId="5">
    <nc r="E116">
      <v>37050</v>
    </nc>
  </rcc>
  <rcc rId="34264" sId="5">
    <nc r="E117">
      <v>97790</v>
    </nc>
  </rcc>
  <rcc rId="34265" sId="5">
    <nc r="E118">
      <v>41950</v>
    </nc>
  </rcc>
  <rcc rId="34266" sId="5">
    <nc r="E119">
      <v>3040</v>
    </nc>
  </rcc>
  <rcc rId="34267" sId="5">
    <nc r="E120">
      <v>88050</v>
    </nc>
  </rcc>
  <rcc rId="34268" sId="5">
    <nc r="E121">
      <v>84700</v>
    </nc>
  </rcc>
  <rcc rId="34269" sId="5">
    <nc r="E122">
      <v>16160</v>
    </nc>
  </rcc>
  <rcc rId="34270" sId="5">
    <nc r="E123">
      <v>5510</v>
    </nc>
  </rcc>
  <rcc rId="34271" sId="5">
    <nc r="E124">
      <v>9200</v>
    </nc>
  </rcc>
  <rcc rId="34272" sId="5">
    <nc r="E125">
      <v>10740</v>
    </nc>
  </rcc>
  <rcc rId="34273" sId="5">
    <nc r="E126">
      <v>32540</v>
    </nc>
  </rcc>
  <rcc rId="34274" sId="5">
    <nc r="E127">
      <v>63820</v>
    </nc>
  </rcc>
  <rcc rId="34275" sId="5">
    <nc r="E128">
      <v>11395</v>
    </nc>
  </rcc>
  <rcc rId="34276" sId="5">
    <nc r="E129">
      <v>16460</v>
    </nc>
  </rcc>
  <rcc rId="34277" sId="5">
    <nc r="E130">
      <v>12540</v>
    </nc>
  </rcc>
  <rcc rId="34278" sId="5">
    <nc r="E131">
      <v>8815</v>
    </nc>
  </rcc>
  <rcc rId="34279" sId="5">
    <nc r="E132">
      <v>10060</v>
    </nc>
  </rcc>
  <rcc rId="34280" sId="5">
    <nc r="E133">
      <v>19590</v>
    </nc>
  </rcc>
  <rcc rId="34281" sId="5">
    <nc r="E134">
      <v>19205</v>
    </nc>
  </rcc>
  <rcc rId="34282" sId="5">
    <nc r="E135">
      <v>31785</v>
    </nc>
  </rcc>
  <rcc rId="34283" sId="5">
    <nc r="E136">
      <v>60180</v>
    </nc>
  </rcc>
  <rcc rId="34284" sId="5">
    <nc r="E137">
      <v>30125</v>
    </nc>
  </rcc>
  <rcc rId="34285" sId="5">
    <nc r="E138">
      <v>29995</v>
    </nc>
  </rcc>
  <rcc rId="34286" sId="5">
    <nc r="E139">
      <v>41395</v>
    </nc>
  </rcc>
  <rcc rId="34287" sId="5">
    <nc r="E140">
      <v>19870</v>
    </nc>
  </rcc>
  <rcc rId="34288" sId="5">
    <nc r="E141">
      <v>9780</v>
    </nc>
  </rcc>
  <rcc rId="34289" sId="5">
    <nc r="E142">
      <v>28440</v>
    </nc>
  </rcc>
  <rcc rId="34290" sId="5">
    <nc r="E143">
      <v>42220</v>
    </nc>
  </rcc>
  <rcc rId="34291" sId="5">
    <nc r="E144">
      <v>59690</v>
    </nc>
  </rcc>
  <rcc rId="34292" sId="5">
    <nc r="E145">
      <v>11565</v>
    </nc>
  </rcc>
  <rcc rId="34293" sId="5">
    <nc r="E146">
      <v>13480</v>
    </nc>
  </rcc>
  <rcc rId="34294" sId="5">
    <nc r="E147">
      <v>31495</v>
    </nc>
  </rcc>
  <rcc rId="34295" sId="5">
    <nc r="E148">
      <v>13880</v>
    </nc>
  </rcc>
  <rcc rId="34296" sId="5">
    <nc r="E149">
      <v>40870</v>
    </nc>
  </rcc>
  <rfmt sheetId="5" sqref="P140">
    <dxf>
      <fill>
        <patternFill patternType="solid">
          <bgColor rgb="FFFFFF00"/>
        </patternFill>
      </fill>
    </dxf>
  </rfmt>
  <rfmt sheetId="5" sqref="E150">
    <dxf>
      <fill>
        <patternFill>
          <bgColor rgb="FFFFFF00"/>
        </patternFill>
      </fill>
    </dxf>
  </rfmt>
  <rcc rId="34297" sId="5">
    <nc r="E151">
      <v>45965</v>
    </nc>
  </rcc>
  <rcc rId="34298" sId="5">
    <nc r="E152">
      <v>24130</v>
    </nc>
  </rcc>
  <rcc rId="34299" sId="5">
    <nc r="E153">
      <v>1405</v>
    </nc>
  </rcc>
  <rfmt sheetId="5" sqref="E153">
    <dxf>
      <fill>
        <patternFill>
          <bgColor rgb="FFFFFF00"/>
        </patternFill>
      </fill>
    </dxf>
  </rfmt>
  <rcc rId="34300" sId="5">
    <nc r="E150">
      <v>39525</v>
    </nc>
  </rcc>
  <rcc rId="34301" sId="5">
    <nc r="E154">
      <v>29565</v>
    </nc>
  </rcc>
  <rcc rId="34302" sId="5">
    <nc r="E155">
      <v>79170</v>
    </nc>
  </rcc>
  <rcc rId="34303" sId="5">
    <nc r="E156">
      <v>26205</v>
    </nc>
  </rcc>
  <rcc rId="34304" sId="5">
    <nc r="E157">
      <v>37750</v>
    </nc>
  </rcc>
  <rcc rId="34305" sId="5">
    <nc r="E158">
      <v>5805</v>
    </nc>
  </rcc>
  <rcc rId="34306" sId="5">
    <nc r="E159">
      <v>8235</v>
    </nc>
  </rcc>
  <rcc rId="34307" sId="5">
    <nc r="E160">
      <v>15770</v>
    </nc>
  </rcc>
  <rcc rId="34308" sId="5">
    <nc r="E161">
      <v>92425</v>
    </nc>
  </rcc>
  <rcc rId="34309" sId="5">
    <nc r="E162">
      <v>75670</v>
    </nc>
  </rcc>
  <rcc rId="34310" sId="5">
    <nc r="E163">
      <v>21520</v>
    </nc>
  </rcc>
  <rcc rId="34311" sId="5">
    <nc r="E164">
      <v>46630</v>
    </nc>
  </rcc>
  <rcc rId="34312" sId="5">
    <nc r="E166">
      <v>24215</v>
    </nc>
  </rcc>
  <rcc rId="34313" sId="5">
    <nc r="E167">
      <v>1730</v>
    </nc>
  </rcc>
  <rcc rId="34314" sId="5">
    <nc r="E168">
      <v>13890</v>
    </nc>
  </rcc>
  <rcc rId="34315" sId="5">
    <nc r="E169">
      <v>13455</v>
    </nc>
  </rcc>
  <rcc rId="34316" sId="5">
    <nc r="E170">
      <v>11590</v>
    </nc>
  </rcc>
  <rcc rId="34317" sId="5">
    <nc r="E171">
      <v>72120</v>
    </nc>
  </rcc>
  <rcc rId="34318" sId="5">
    <nc r="E172">
      <v>41105</v>
    </nc>
  </rcc>
  <rcc rId="34319" sId="5">
    <nc r="E173">
      <v>20670</v>
    </nc>
  </rcc>
  <rcc rId="34320" sId="5">
    <nc r="E174">
      <v>10925</v>
    </nc>
  </rcc>
  <rcc rId="34321" sId="5">
    <nc r="E175">
      <v>54340</v>
    </nc>
  </rcc>
  <rcc rId="34322" sId="5">
    <nc r="E176">
      <v>45735</v>
    </nc>
  </rcc>
  <rcc rId="34323" sId="5">
    <nc r="E177">
      <v>35015</v>
    </nc>
  </rcc>
  <rcc rId="34324" sId="5">
    <nc r="E179">
      <v>50765</v>
    </nc>
  </rcc>
  <rcc rId="34325" sId="5">
    <nc r="E180">
      <v>39765</v>
    </nc>
  </rcc>
  <rcc rId="34326" sId="5">
    <nc r="E181">
      <v>11015</v>
    </nc>
  </rcc>
  <rcc rId="34327" sId="5">
    <nc r="E182">
      <v>9705</v>
    </nc>
  </rcc>
  <rcc rId="34328" sId="5">
    <nc r="E183">
      <v>32295</v>
    </nc>
  </rcc>
  <rcc rId="34329" sId="5">
    <nc r="E184">
      <v>24395</v>
    </nc>
  </rcc>
  <rcc rId="34330" sId="5">
    <nc r="E185">
      <v>11385</v>
    </nc>
  </rcc>
  <rcc rId="34331" sId="5">
    <nc r="E186">
      <v>20030</v>
    </nc>
  </rcc>
  <rcc rId="34332" sId="5">
    <nc r="E187">
      <v>40845</v>
    </nc>
  </rcc>
  <rcc rId="34333" sId="5">
    <nc r="E188">
      <v>13935</v>
    </nc>
  </rcc>
  <rcc rId="34334" sId="5">
    <nc r="E189">
      <v>124855</v>
    </nc>
  </rcc>
  <rcc rId="34335" sId="5">
    <nc r="E190">
      <v>8595</v>
    </nc>
  </rcc>
  <rcc rId="34336" sId="5">
    <nc r="E191">
      <v>27720</v>
    </nc>
  </rcc>
  <rcc rId="34337" sId="5">
    <nc r="E192">
      <v>34600</v>
    </nc>
  </rcc>
  <rcc rId="34338" sId="5">
    <nc r="E193">
      <v>28395</v>
    </nc>
  </rcc>
  <rcc rId="34339" sId="5">
    <nc r="E194">
      <v>10225</v>
    </nc>
  </rcc>
  <rcc rId="34340" sId="5">
    <nc r="E195">
      <v>10495</v>
    </nc>
  </rcc>
  <rcc rId="34341" sId="5">
    <nc r="E196">
      <v>24090</v>
    </nc>
  </rcc>
  <rcc rId="34342" sId="5">
    <nc r="E197">
      <v>9965</v>
    </nc>
  </rcc>
  <rcc rId="34343" sId="5">
    <nc r="E198">
      <v>18610</v>
    </nc>
  </rcc>
  <rcc rId="34344" sId="5">
    <nc r="E199">
      <v>16500</v>
    </nc>
  </rcc>
  <rcc rId="34345" sId="5">
    <nc r="E200">
      <v>23010</v>
    </nc>
  </rcc>
  <rcc rId="34346" sId="5">
    <nc r="E201">
      <v>16775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7" sId="10" numFmtId="34">
    <oc r="C8">
      <v>3040.3</v>
    </oc>
    <nc r="C8">
      <v>3339.7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8" sId="2">
    <nc r="G10">
      <v>111105</v>
    </nc>
  </rcc>
  <rcc rId="34349" sId="2">
    <oc r="D10">
      <v>111105</v>
    </oc>
    <nc r="D10"/>
  </rcc>
  <rcc rId="34350" sId="2">
    <oc r="E10">
      <v>111105</v>
    </oc>
    <nc r="E10"/>
  </rcc>
  <rfmt sheetId="2" sqref="D10:E10">
    <dxf>
      <fill>
        <patternFill>
          <bgColor theme="0"/>
        </patternFill>
      </fill>
    </dxf>
  </rfmt>
  <rfmt sheetId="2" sqref="F10">
    <dxf>
      <fill>
        <patternFill>
          <bgColor rgb="FFFF0000"/>
        </patternFill>
      </fill>
    </dxf>
  </rfmt>
  <rcc rId="34351" sId="2">
    <oc r="E39">
      <v>31950</v>
    </oc>
    <nc r="E39">
      <v>32335</v>
    </nc>
  </rcc>
  <rfmt sheetId="2" sqref="E39">
    <dxf>
      <fill>
        <patternFill>
          <bgColor theme="0"/>
        </patternFill>
      </fill>
    </dxf>
  </rfmt>
  <rcc rId="34352" sId="4" numFmtId="19">
    <nc r="G35">
      <v>11815</v>
    </nc>
  </rcc>
  <rfmt sheetId="4" sqref="G35">
    <dxf>
      <numFmt numFmtId="0" formatCode="General"/>
    </dxf>
  </rfmt>
  <rfmt sheetId="4" sqref="G35" start="0" length="2147483647">
    <dxf>
      <font>
        <b val="0"/>
      </font>
    </dxf>
  </rfmt>
  <rfmt sheetId="4" sqref="G35" start="0" length="2147483647">
    <dxf>
      <font>
        <sz val="10"/>
      </font>
    </dxf>
  </rfmt>
  <rfmt sheetId="4" sqref="G35">
    <dxf>
      <alignment horizontal="center" readingOrder="0"/>
    </dxf>
  </rfmt>
  <rfmt sheetId="4" sqref="G35">
    <dxf>
      <alignment horizontal="left" readingOrder="0"/>
    </dxf>
  </rfmt>
  <rcc rId="34353" sId="4">
    <oc r="D35">
      <v>11815</v>
    </oc>
    <nc r="D35"/>
  </rcc>
  <rcc rId="34354" sId="4">
    <oc r="E35">
      <v>11815</v>
    </oc>
    <nc r="E35"/>
  </rcc>
  <rfmt sheetId="4" sqref="F35">
    <dxf>
      <fill>
        <patternFill>
          <bgColor rgb="FFFF0000"/>
        </patternFill>
      </fill>
    </dxf>
  </rfmt>
  <rfmt sheetId="4" sqref="E35">
    <dxf>
      <fill>
        <patternFill>
          <bgColor rgb="FFFF0000"/>
        </patternFill>
      </fill>
    </dxf>
  </rfmt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53:E153">
    <dxf>
      <fill>
        <patternFill>
          <bgColor theme="0"/>
        </patternFill>
      </fill>
    </dxf>
  </rfmt>
  <rcc rId="34368" sId="5">
    <oc r="E150">
      <v>39525</v>
    </oc>
    <nc r="E150">
      <v>39620</v>
    </nc>
  </rcc>
  <rfmt sheetId="5" sqref="E15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69" sId="4">
    <oc r="F35">
      <f>E35-D35</f>
    </oc>
    <nc r="F35">
      <v>40</v>
    </nc>
  </rcc>
  <rcc rId="34370" sId="4">
    <oc r="G60">
      <f>F30</f>
    </oc>
    <nc r="G60">
      <f>F30+F35</f>
    </nc>
  </rcc>
  <rcc rId="34371" sId="2" numFmtId="4">
    <oc r="F10">
      <f>E10-D10</f>
    </oc>
    <nc r="F10">
      <v>355</v>
    </nc>
  </rcc>
  <rcc rId="34372" sId="2">
    <oc r="G118">
      <f>F82+F33+F57</f>
    </oc>
    <nc r="G118">
      <f>F82+F33+F57+F10</f>
    </nc>
  </rcc>
  <rcmt sheetId="2" cell="F10" guid="{D5C46B38-8D6D-432E-8E30-B39347959CFC}" author="HP" newLength="72"/>
  <rcmt sheetId="4" cell="F35" guid="{0A9CD169-9C81-4702-9E26-8903FF23DC29}" author="HP" newLength="67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73" sId="13" numFmtId="4">
    <oc r="D8">
      <v>283037</v>
    </oc>
    <nc r="D8">
      <v>287556</v>
    </nc>
  </rcc>
  <rcc rId="34374" sId="13" numFmtId="4">
    <oc r="D5">
      <v>4672.42</v>
    </oc>
    <nc r="D5">
      <v>4806.05</v>
    </nc>
  </rcc>
  <rcc rId="34375" sId="13">
    <oc r="E6">
      <f>E7*0.0776</f>
    </oc>
    <nc r="E6">
      <f>E7*0.087</f>
    </nc>
  </rcc>
  <rcc rId="34376" sId="13">
    <oc r="F6">
      <f>F7*0.0776</f>
    </oc>
    <nc r="F6">
      <f>F7*0.087</f>
    </nc>
  </rcc>
  <rcc rId="34377" sId="13">
    <oc r="G6">
      <f>G7*0.0776</f>
    </oc>
    <nc r="G6">
      <f>G7*0.087</f>
    </nc>
  </rcc>
  <rcc rId="34378" sId="13">
    <oc r="E7">
      <f>1377-F7</f>
    </oc>
    <nc r="E7">
      <f>1529-F7</f>
    </nc>
  </rcc>
  <rcc rId="34379" sId="13">
    <oc r="F7">
      <f>144*3.23</f>
    </oc>
    <nc r="F7">
      <f>151*3.23</f>
    </nc>
  </rcc>
  <rcc rId="34380" sId="13">
    <oc r="F8">
      <f>144*4.33</f>
    </oc>
    <nc r="F8">
      <f>151*4.33</f>
    </nc>
  </rcc>
  <rcc rId="34381" sId="13" numFmtId="4">
    <oc r="E8">
      <v>1596</v>
    </oc>
    <nc r="E8">
      <v>2120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5" sId="13" numFmtId="4">
    <oc r="E10">
      <v>75964</v>
    </oc>
    <nc r="E10">
      <f>82869-F10</f>
    </nc>
  </rcc>
  <rcc rId="34396" sId="12">
    <oc r="H19">
      <f>SUM(H15:H18)</f>
    </oc>
    <nc r="H19">
      <f>SUM(H15:H18)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7" sId="13" numFmtId="4">
    <oc r="D8">
      <v>287556</v>
    </oc>
    <nc r="D8">
      <v>287256</v>
    </nc>
  </rcc>
  <rcc rId="34398" sId="13" numFmtId="4">
    <oc r="E8">
      <v>2120</v>
    </oc>
    <nc r="E8">
      <v>1940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9" sId="13">
    <oc r="A1" t="inlineStr">
      <is>
        <t>СПРАВОЧНАЯ ИНФОРМАЦИЯ потребление коммунальных услуг в здании по адресу г.Химки, ул.Лавочкина, д.13 сентябрь 2023г.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2023г.</t>
      </is>
    </nc>
  </rcc>
  <rcc rId="34400" sId="1">
    <oc r="A2" t="inlineStr">
      <is>
        <t>по потреблению электроэнергии за период с  22.08.2023г. по  22.09.2023г.</t>
      </is>
    </oc>
    <nc r="A2" t="inlineStr">
      <is>
        <t>по потреблению электроэнергии за период с  23.09.2023г. по  23.10.2023г.</t>
      </is>
    </nc>
  </rcc>
  <rcc rId="34401" sId="1">
    <oc r="C8">
      <v>7192</v>
    </oc>
    <nc r="C8">
      <v>7252</v>
    </nc>
  </rcc>
  <rcc rId="34402" sId="1">
    <oc r="C9">
      <v>3037</v>
    </oc>
    <nc r="C9">
      <v>3086</v>
    </nc>
  </rcc>
  <rcc rId="34403" sId="1">
    <oc r="C10">
      <v>14944</v>
    </oc>
    <nc r="C10">
      <v>15134</v>
    </nc>
  </rcc>
  <rcc rId="34404" sId="1">
    <oc r="C11">
      <v>19776</v>
    </oc>
    <nc r="C11">
      <v>20053</v>
    </nc>
  </rcc>
  <rcc rId="34405" sId="1">
    <oc r="D8">
      <v>7252</v>
    </oc>
    <nc r="D8"/>
  </rcc>
  <rcc rId="34406" sId="1">
    <oc r="D9">
      <v>3086</v>
    </oc>
    <nc r="D9"/>
  </rcc>
  <rcc rId="34407" sId="1">
    <oc r="D10">
      <v>15134</v>
    </oc>
    <nc r="D10"/>
  </rcc>
  <rcc rId="34408" sId="1">
    <oc r="D11">
      <v>20053</v>
    </oc>
    <nc r="D11"/>
  </rcc>
  <rcc rId="34409" sId="1">
    <oc r="C13">
      <v>7107</v>
    </oc>
    <nc r="C13">
      <v>7166</v>
    </nc>
  </rcc>
  <rcc rId="34410" sId="1">
    <oc r="C14">
      <v>5234</v>
    </oc>
    <nc r="C14">
      <v>5294</v>
    </nc>
  </rcc>
  <rcc rId="34411" sId="1">
    <oc r="C15">
      <v>4445</v>
    </oc>
    <nc r="C15">
      <v>4514</v>
    </nc>
  </rcc>
  <rcc rId="34412" sId="1">
    <oc r="C16">
      <v>7926</v>
    </oc>
    <nc r="C16">
      <v>8048</v>
    </nc>
  </rcc>
  <rcc rId="34413" sId="1">
    <oc r="D13">
      <v>7166</v>
    </oc>
    <nc r="D13"/>
  </rcc>
  <rcc rId="34414" sId="1">
    <oc r="D14">
      <v>5294</v>
    </oc>
    <nc r="D14"/>
  </rcc>
  <rcc rId="34415" sId="1">
    <oc r="D15">
      <v>4514</v>
    </oc>
    <nc r="D15"/>
  </rcc>
  <rcc rId="34416" sId="1">
    <oc r="D16">
      <v>8048</v>
    </oc>
    <nc r="D16"/>
  </rcc>
  <rcc rId="34417" sId="1">
    <oc r="C30">
      <v>4234</v>
    </oc>
    <nc r="C30">
      <v>4297</v>
    </nc>
  </rcc>
  <rcc rId="34418" sId="1">
    <oc r="C31">
      <v>4001</v>
    </oc>
    <nc r="C31">
      <v>4064</v>
    </nc>
  </rcc>
  <rcc rId="34419" sId="1">
    <oc r="C33">
      <v>19581</v>
    </oc>
    <nc r="C33">
      <v>19702</v>
    </nc>
  </rcc>
  <rcc rId="34420" sId="1">
    <oc r="C34">
      <v>14506</v>
    </oc>
    <nc r="C34">
      <v>14593</v>
    </nc>
  </rcc>
  <rfmt sheetId="1" sqref="C35" start="0" length="0">
    <dxf/>
  </rfmt>
  <rcc rId="34421" sId="1">
    <oc r="C36">
      <v>15626</v>
    </oc>
    <nc r="C36">
      <v>15771</v>
    </nc>
  </rcc>
  <rcc rId="34422" sId="1">
    <oc r="C37">
      <v>2623</v>
    </oc>
    <nc r="C37">
      <v>2659</v>
    </nc>
  </rcc>
  <rcc rId="34423" sId="1">
    <oc r="C38">
      <v>29046</v>
    </oc>
    <nc r="C38">
      <v>29394</v>
    </nc>
  </rcc>
  <rcc rId="34424" sId="1">
    <oc r="C39">
      <v>23992</v>
    </oc>
    <nc r="C39">
      <v>24289</v>
    </nc>
  </rcc>
  <rcc rId="34425" sId="1">
    <oc r="D30">
      <v>4297</v>
    </oc>
    <nc r="D30"/>
  </rcc>
  <rcc rId="34426" sId="1">
    <oc r="D31">
      <v>4064</v>
    </oc>
    <nc r="D31"/>
  </rcc>
  <rcc rId="34427" sId="1">
    <oc r="D33">
      <v>19702</v>
    </oc>
    <nc r="D33"/>
  </rcc>
  <rcc rId="34428" sId="1">
    <oc r="D34">
      <v>14593</v>
    </oc>
    <nc r="D34"/>
  </rcc>
  <rcc rId="34429" sId="1">
    <oc r="D36">
      <v>15771</v>
    </oc>
    <nc r="D36"/>
  </rcc>
  <rcc rId="34430" sId="1">
    <oc r="D37">
      <v>2659</v>
    </oc>
    <nc r="D37"/>
  </rcc>
  <rcc rId="34431" sId="1">
    <oc r="D38">
      <v>29394</v>
    </oc>
    <nc r="D38"/>
  </rcc>
  <rcc rId="34432" sId="1">
    <oc r="D39">
      <v>24289</v>
    </oc>
    <nc r="D39"/>
  </rcc>
  <rcc rId="34433" sId="1">
    <oc r="C18">
      <v>12190</v>
    </oc>
    <nc r="C18">
      <v>12316</v>
    </nc>
  </rcc>
  <rcc rId="34434" sId="1">
    <oc r="C19">
      <v>3389</v>
    </oc>
    <nc r="C19">
      <v>3426</v>
    </nc>
  </rcc>
  <rcc rId="34435" sId="1">
    <oc r="C20">
      <v>10770</v>
    </oc>
    <nc r="C20">
      <v>10897</v>
    </nc>
  </rcc>
  <rcc rId="34436" sId="1">
    <oc r="C21">
      <v>13202</v>
    </oc>
    <nc r="C21">
      <v>13394</v>
    </nc>
  </rcc>
  <rcc rId="34437" sId="1">
    <oc r="D18">
      <v>12316</v>
    </oc>
    <nc r="D18"/>
  </rcc>
  <rcc rId="34438" sId="1">
    <oc r="D19">
      <v>3426</v>
    </oc>
    <nc r="D19"/>
  </rcc>
  <rcc rId="34439" sId="1">
    <oc r="D20">
      <v>10897</v>
    </oc>
    <nc r="D20"/>
  </rcc>
  <rcc rId="34440" sId="1">
    <oc r="D21">
      <v>13394</v>
    </oc>
    <nc r="D21"/>
  </rcc>
  <rcc rId="34441" sId="1">
    <oc r="C45">
      <v>12858</v>
    </oc>
    <nc r="C45">
      <v>13033</v>
    </nc>
  </rcc>
  <rcc rId="34442" sId="1">
    <oc r="C46">
      <v>7525</v>
    </oc>
    <nc r="C46">
      <v>7638</v>
    </nc>
  </rcc>
  <rcc rId="34443" sId="1">
    <oc r="C47">
      <v>1472</v>
    </oc>
    <nc r="C47">
      <v>1490</v>
    </nc>
  </rcc>
  <rcc rId="34444" sId="1">
    <oc r="D45">
      <v>13033</v>
    </oc>
    <nc r="D45"/>
  </rcc>
  <rcc rId="34445" sId="1">
    <oc r="D46">
      <v>7638</v>
    </oc>
    <nc r="D46"/>
  </rcc>
  <rcc rId="34446" sId="1">
    <oc r="D47">
      <v>1490</v>
    </oc>
    <nc r="D47"/>
  </rcc>
  <rcc rId="34447" sId="2">
    <oc r="E2" t="inlineStr">
      <is>
        <t>Сентябрь</t>
      </is>
    </oc>
    <nc r="E2" t="inlineStr">
      <is>
        <t>Октябрь</t>
      </is>
    </nc>
  </rcc>
  <rcc rId="34448" sId="2">
    <oc r="D6">
      <v>1140</v>
    </oc>
    <nc r="D6">
      <v>1235</v>
    </nc>
  </rcc>
  <rcc rId="34449" sId="2">
    <oc r="D7">
      <v>23270</v>
    </oc>
    <nc r="D7">
      <v>23415</v>
    </nc>
  </rcc>
  <rcc rId="34450" sId="2">
    <oc r="D8">
      <v>20705</v>
    </oc>
    <nc r="D8">
      <v>20870</v>
    </nc>
  </rcc>
  <rcc rId="34451" sId="2">
    <oc r="D9">
      <v>25355</v>
    </oc>
    <nc r="D9">
      <v>25995</v>
    </nc>
  </rcc>
  <rcc rId="34452" sId="2">
    <oc r="D11">
      <v>27005</v>
    </oc>
    <nc r="D11">
      <v>27120</v>
    </nc>
  </rcc>
  <rcc rId="34453" sId="2">
    <oc r="D12">
      <v>20450</v>
    </oc>
    <nc r="D12">
      <v>20545</v>
    </nc>
  </rcc>
  <rcc rId="34454" sId="2">
    <oc r="D13">
      <v>31205</v>
    </oc>
    <nc r="D13">
      <v>31605</v>
    </nc>
  </rcc>
  <rcc rId="34455" sId="2">
    <oc r="D14">
      <v>21655</v>
    </oc>
    <nc r="D14">
      <v>21850</v>
    </nc>
  </rcc>
  <rcc rId="34456" sId="2">
    <oc r="D15">
      <v>41170</v>
    </oc>
    <nc r="D15">
      <v>41505</v>
    </nc>
  </rcc>
  <rcc rId="34457" sId="2">
    <oc r="D16">
      <v>43485</v>
    </oc>
    <nc r="D16">
      <v>43530</v>
    </nc>
  </rcc>
  <rcc rId="34458" sId="2">
    <oc r="D17">
      <v>35300</v>
    </oc>
    <nc r="D17">
      <v>35855</v>
    </nc>
  </rcc>
  <rcc rId="34459" sId="2">
    <oc r="D18">
      <v>17200</v>
    </oc>
    <nc r="D18">
      <v>17400</v>
    </nc>
  </rcc>
  <rcc rId="34460" sId="2">
    <oc r="D19">
      <v>2695</v>
    </oc>
    <nc r="D19">
      <v>2755</v>
    </nc>
  </rcc>
  <rcc rId="34461" sId="2">
    <oc r="D20">
      <v>2600</v>
    </oc>
    <nc r="D20">
      <v>2690</v>
    </nc>
  </rcc>
  <rcc rId="34462" sId="2">
    <oc r="D21">
      <v>28695</v>
    </oc>
    <nc r="D21">
      <v>28955</v>
    </nc>
  </rcc>
  <rcc rId="34463" sId="2">
    <oc r="D22">
      <v>7370</v>
    </oc>
    <nc r="D22">
      <v>7550</v>
    </nc>
  </rcc>
  <rcc rId="34464" sId="2">
    <oc r="D23">
      <v>880</v>
    </oc>
    <nc r="D23">
      <v>985</v>
    </nc>
  </rcc>
  <rcc rId="34465" sId="2">
    <oc r="D24">
      <v>8665</v>
    </oc>
    <nc r="D24">
      <v>8905</v>
    </nc>
  </rcc>
  <rcc rId="34466" sId="2">
    <oc r="D25">
      <v>14425</v>
    </oc>
    <nc r="D25">
      <v>14540</v>
    </nc>
  </rcc>
  <rcc rId="34467" sId="2">
    <oc r="D26">
      <v>13505</v>
    </oc>
    <nc r="D26">
      <v>13685</v>
    </nc>
  </rcc>
  <rcc rId="34468" sId="2">
    <oc r="D27">
      <v>50190</v>
    </oc>
    <nc r="D27">
      <v>50360</v>
    </nc>
  </rcc>
  <rcc rId="34469" sId="2">
    <oc r="D28">
      <v>12135</v>
    </oc>
    <nc r="D28">
      <v>12295</v>
    </nc>
  </rcc>
  <rcc rId="34470" sId="2">
    <oc r="D29">
      <v>63245</v>
    </oc>
    <nc r="D29">
      <v>63670</v>
    </nc>
  </rcc>
  <rcc rId="34471" sId="2">
    <oc r="D30">
      <v>8525</v>
    </oc>
    <nc r="D30">
      <v>8685</v>
    </nc>
  </rcc>
  <rcc rId="34472" sId="2">
    <oc r="D31">
      <v>2485</v>
    </oc>
    <nc r="D31">
      <v>2505</v>
    </nc>
  </rcc>
  <rcc rId="34473" sId="2">
    <oc r="D32">
      <v>25815</v>
    </oc>
    <nc r="D32">
      <v>25945</v>
    </nc>
  </rcc>
  <rcc rId="34474" sId="2">
    <oc r="D34">
      <v>48575</v>
    </oc>
    <nc r="D34">
      <v>48935</v>
    </nc>
  </rcc>
  <rcc rId="34475" sId="2">
    <oc r="D35">
      <v>56510</v>
    </oc>
    <nc r="D35">
      <v>56705</v>
    </nc>
  </rcc>
  <rcc rId="34476" sId="2">
    <oc r="D36">
      <v>14470</v>
    </oc>
    <nc r="D36">
      <v>14645</v>
    </nc>
  </rcc>
  <rcc rId="34477" sId="2">
    <oc r="D37">
      <v>36395</v>
    </oc>
    <nc r="D37">
      <v>36660</v>
    </nc>
  </rcc>
  <rcc rId="34478" sId="2">
    <oc r="D38">
      <v>42855</v>
    </oc>
    <nc r="D38">
      <v>43445</v>
    </nc>
  </rcc>
  <rcc rId="34479" sId="2" odxf="1" dxf="1">
    <oc r="D39">
      <v>31950</v>
    </oc>
    <nc r="D39">
      <v>32335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4480" sId="2">
    <oc r="D40">
      <v>29945</v>
    </oc>
    <nc r="D40">
      <v>30200</v>
    </nc>
  </rcc>
  <rcc rId="34481" sId="2">
    <oc r="D41">
      <v>31525</v>
    </oc>
    <nc r="D41">
      <v>31860</v>
    </nc>
  </rcc>
  <rcc rId="34482" sId="2">
    <oc r="D42">
      <v>31315</v>
    </oc>
    <nc r="D42">
      <v>31395</v>
    </nc>
  </rcc>
  <rcc rId="34483" sId="2">
    <oc r="D43">
      <v>6415</v>
    </oc>
    <nc r="D43">
      <v>6500</v>
    </nc>
  </rcc>
  <rcc rId="34484" sId="2">
    <oc r="D44">
      <v>34495</v>
    </oc>
    <nc r="D44">
      <v>34920</v>
    </nc>
  </rcc>
  <rcc rId="34485" sId="2">
    <oc r="D45">
      <v>24295</v>
    </oc>
    <nc r="D45">
      <v>24625</v>
    </nc>
  </rcc>
  <rcc rId="34486" sId="2">
    <oc r="D46">
      <v>42665</v>
    </oc>
    <nc r="D46">
      <v>43025</v>
    </nc>
  </rcc>
  <rcc rId="34487" sId="2">
    <oc r="D47">
      <v>53170</v>
    </oc>
    <nc r="D47">
      <v>53510</v>
    </nc>
  </rcc>
  <rcc rId="34488" sId="2">
    <oc r="D48">
      <v>41995</v>
    </oc>
    <nc r="D48">
      <v>42130</v>
    </nc>
  </rcc>
  <rcc rId="34489" sId="2">
    <oc r="D49">
      <v>89430</v>
    </oc>
    <nc r="D49">
      <v>89605</v>
    </nc>
  </rcc>
  <rcc rId="34490" sId="2">
    <oc r="D50">
      <v>78320</v>
    </oc>
    <nc r="D50">
      <v>79050</v>
    </nc>
  </rcc>
  <rcc rId="34491" sId="2">
    <oc r="D51">
      <v>10050</v>
    </oc>
    <nc r="D51">
      <v>10220</v>
    </nc>
  </rcc>
  <rcc rId="34492" sId="2">
    <oc r="D52">
      <v>11655</v>
    </oc>
    <nc r="D52">
      <v>11775</v>
    </nc>
  </rcc>
  <rcc rId="34493" sId="2">
    <oc r="D53">
      <v>20790</v>
    </oc>
    <nc r="D53">
      <v>21020</v>
    </nc>
  </rcc>
  <rcc rId="34494" sId="2">
    <oc r="D54">
      <v>11675</v>
    </oc>
    <nc r="D54">
      <v>11850</v>
    </nc>
  </rcc>
  <rcc rId="34495" sId="2">
    <oc r="D55">
      <v>45045</v>
    </oc>
    <nc r="D55">
      <v>45175</v>
    </nc>
  </rcc>
  <rcc rId="34496" sId="2">
    <oc r="D56">
      <v>11305</v>
    </oc>
    <nc r="D56">
      <v>11465</v>
    </nc>
  </rcc>
  <rcc rId="34497" sId="2">
    <oc r="D58">
      <v>23630</v>
    </oc>
    <nc r="D58">
      <v>23790</v>
    </nc>
  </rcc>
  <rcc rId="34498" sId="2">
    <oc r="D59">
      <v>23115</v>
    </oc>
    <nc r="D59">
      <v>23245</v>
    </nc>
  </rcc>
  <rcc rId="34499" sId="2">
    <oc r="D61">
      <v>70760</v>
    </oc>
    <nc r="D61">
      <v>70965</v>
    </nc>
  </rcc>
  <rcc rId="34500" sId="2">
    <oc r="D62">
      <v>14025</v>
    </oc>
    <nc r="D62">
      <v>14180</v>
    </nc>
  </rcc>
  <rcc rId="34501" sId="2">
    <oc r="D63">
      <v>2145</v>
    </oc>
    <nc r="D63">
      <v>2150</v>
    </nc>
  </rcc>
  <rcc rId="34502" sId="2">
    <oc r="D64">
      <v>20395</v>
    </oc>
    <nc r="D64">
      <v>20500</v>
    </nc>
  </rcc>
  <rcc rId="34503" sId="2">
    <oc r="D65">
      <v>66645</v>
    </oc>
    <nc r="D65">
      <v>67145</v>
    </nc>
  </rcc>
  <rcc rId="34504" sId="2">
    <oc r="D66">
      <v>31430</v>
    </oc>
    <nc r="D66">
      <v>31885</v>
    </nc>
  </rcc>
  <rcc rId="34505" sId="2">
    <oc r="D67">
      <v>7935</v>
    </oc>
    <nc r="D67">
      <v>8030</v>
    </nc>
  </rcc>
  <rcc rId="34506" sId="2">
    <oc r="D68">
      <v>27210</v>
    </oc>
    <nc r="D68">
      <v>27435</v>
    </nc>
  </rcc>
  <rcc rId="34507" sId="2">
    <oc r="D69">
      <v>55475</v>
    </oc>
    <nc r="D69">
      <v>55685</v>
    </nc>
  </rcc>
  <rcc rId="34508" sId="2">
    <oc r="D70">
      <v>86915</v>
    </oc>
    <nc r="D70">
      <v>87215</v>
    </nc>
  </rcc>
  <rcc rId="34509" sId="2">
    <oc r="D71">
      <v>37040</v>
    </oc>
    <nc r="D71">
      <v>37175</v>
    </nc>
  </rcc>
  <rcc rId="34510" sId="2">
    <oc r="D72">
      <v>6205</v>
    </oc>
    <nc r="D72">
      <v>6360</v>
    </nc>
  </rcc>
  <rcc rId="34511" sId="2">
    <oc r="D73">
      <v>57325</v>
    </oc>
    <nc r="D73">
      <v>57795</v>
    </nc>
  </rcc>
  <rcc rId="34512" sId="2">
    <oc r="D74">
      <v>9895</v>
    </oc>
    <nc r="D74">
      <v>9930</v>
    </nc>
  </rcc>
  <rcc rId="34513" sId="2">
    <oc r="D76">
      <v>26500</v>
    </oc>
    <nc r="D76">
      <v>26685</v>
    </nc>
  </rcc>
  <rcc rId="34514" sId="2">
    <oc r="D77">
      <v>19060</v>
    </oc>
    <nc r="D77">
      <v>19390</v>
    </nc>
  </rcc>
  <rcc rId="34515" sId="2">
    <oc r="D78">
      <v>36830</v>
    </oc>
    <nc r="D78">
      <v>37240</v>
    </nc>
  </rcc>
  <rcc rId="34516" sId="2">
    <oc r="D79">
      <v>8055</v>
    </oc>
    <nc r="D79">
      <v>8180</v>
    </nc>
  </rcc>
  <rcc rId="34517" sId="2">
    <oc r="D80">
      <v>28510</v>
    </oc>
    <nc r="D80">
      <v>28625</v>
    </nc>
  </rcc>
  <rcc rId="34518" sId="2">
    <oc r="D81">
      <v>10745</v>
    </oc>
    <nc r="D81">
      <v>10930</v>
    </nc>
  </rcc>
  <rcc rId="34519" sId="2">
    <oc r="D83">
      <v>7835</v>
    </oc>
    <nc r="D83">
      <v>7890</v>
    </nc>
  </rcc>
  <rcc rId="34520" sId="2">
    <oc r="D84">
      <v>12835</v>
    </oc>
    <nc r="D84">
      <v>13035</v>
    </nc>
  </rcc>
  <rcc rId="34521" sId="2">
    <oc r="D85">
      <v>9540</v>
    </oc>
    <nc r="D85">
      <v>9585</v>
    </nc>
  </rcc>
  <rcc rId="34522" sId="2">
    <oc r="D86">
      <v>37295</v>
    </oc>
    <nc r="D86">
      <v>37405</v>
    </nc>
  </rcc>
  <rcc rId="34523" sId="2">
    <oc r="D87">
      <v>35825</v>
    </oc>
    <nc r="D87">
      <v>35915</v>
    </nc>
  </rcc>
  <rcc rId="34524" sId="2">
    <oc r="D88">
      <v>19190</v>
    </oc>
    <nc r="D88">
      <v>19285</v>
    </nc>
  </rcc>
  <rcc rId="34525" sId="2">
    <oc r="D89">
      <v>68090</v>
    </oc>
    <nc r="D89">
      <v>68285</v>
    </nc>
  </rcc>
  <rcc rId="34526" sId="2">
    <oc r="D90">
      <v>61110</v>
    </oc>
    <nc r="D90">
      <v>61315</v>
    </nc>
  </rcc>
  <rcc rId="34527" sId="2">
    <oc r="D91">
      <v>14060</v>
    </oc>
    <nc r="D91">
      <v>14285</v>
    </nc>
  </rcc>
  <rcc rId="34528" sId="2">
    <oc r="D92">
      <v>12525</v>
    </oc>
    <nc r="D92">
      <v>12600</v>
    </nc>
  </rcc>
  <rcc rId="34529" sId="2">
    <oc r="D94">
      <v>37375</v>
    </oc>
    <nc r="D94">
      <v>37630</v>
    </nc>
  </rcc>
  <rcc rId="34530" sId="2">
    <oc r="D95">
      <v>14130</v>
    </oc>
    <nc r="D95">
      <v>14465</v>
    </nc>
  </rcc>
  <rcc rId="34531" sId="2">
    <oc r="D96">
      <v>41785</v>
    </oc>
    <nc r="D96">
      <v>41935</v>
    </nc>
  </rcc>
  <rcc rId="34532" sId="2">
    <oc r="D97">
      <v>25185</v>
    </oc>
    <nc r="D97">
      <v>25365</v>
    </nc>
  </rcc>
  <rcc rId="34533" sId="2">
    <oc r="D98">
      <v>10955</v>
    </oc>
    <nc r="D98">
      <v>11205</v>
    </nc>
  </rcc>
  <rcc rId="34534" sId="2">
    <oc r="D99">
      <v>12780</v>
    </oc>
    <nc r="D99">
      <v>12870</v>
    </nc>
  </rcc>
  <rcc rId="34535" sId="2">
    <oc r="D100">
      <v>4895</v>
    </oc>
    <nc r="D100">
      <v>4950</v>
    </nc>
  </rcc>
  <rcc rId="34536" sId="2">
    <oc r="D101">
      <v>14185</v>
    </oc>
    <nc r="D101">
      <v>14420</v>
    </nc>
  </rcc>
  <rcc rId="34537" sId="2">
    <oc r="D102">
      <v>52880</v>
    </oc>
    <nc r="D102">
      <v>53110</v>
    </nc>
  </rcc>
  <rcc rId="34538" sId="2">
    <oc r="D103">
      <v>6535</v>
    </oc>
    <nc r="D103">
      <v>6575</v>
    </nc>
  </rcc>
  <rcc rId="34539" sId="2">
    <oc r="D104">
      <v>22940</v>
    </oc>
    <nc r="D104">
      <v>23135</v>
    </nc>
  </rcc>
  <rcc rId="34540" sId="2">
    <oc r="D105">
      <v>20950</v>
    </oc>
    <nc r="D105">
      <v>21005</v>
    </nc>
  </rcc>
  <rcc rId="34541" sId="2">
    <oc r="D106">
      <v>92355</v>
    </oc>
    <nc r="D106">
      <v>92965</v>
    </nc>
  </rcc>
  <rcc rId="34542" sId="2">
    <oc r="D108">
      <v>30475</v>
    </oc>
    <nc r="D108">
      <v>30650</v>
    </nc>
  </rcc>
  <rcc rId="34543" sId="2">
    <oc r="D109">
      <v>21680</v>
    </oc>
    <nc r="D109">
      <v>22115</v>
    </nc>
  </rcc>
  <rcc rId="34544" sId="2">
    <oc r="D110">
      <v>11035</v>
    </oc>
    <nc r="D110">
      <v>11335</v>
    </nc>
  </rcc>
  <rcc rId="34545" sId="2">
    <oc r="D111">
      <v>24285</v>
    </oc>
    <nc r="D111">
      <v>24510</v>
    </nc>
  </rcc>
  <rcc rId="34546" sId="2">
    <oc r="D112">
      <v>17085</v>
    </oc>
    <nc r="D112">
      <v>17190</v>
    </nc>
  </rcc>
  <rcc rId="34547" sId="2">
    <oc r="D113">
      <v>57050</v>
    </oc>
    <nc r="D113">
      <v>57265</v>
    </nc>
  </rcc>
  <rcc rId="34548" sId="2">
    <oc r="D114">
      <v>15900</v>
    </oc>
    <nc r="D114">
      <v>16065</v>
    </nc>
  </rcc>
  <rcc rId="34549" sId="2">
    <oc r="D115">
      <v>49090</v>
    </oc>
    <nc r="D115">
      <v>49250</v>
    </nc>
  </rcc>
  <rcc rId="34550" sId="2">
    <oc r="D116">
      <v>21135</v>
    </oc>
    <nc r="D116">
      <v>21205</v>
    </nc>
  </rcc>
  <rcc rId="34551" sId="2">
    <oc r="D117">
      <v>8430</v>
    </oc>
    <nc r="D117">
      <v>8520</v>
    </nc>
  </rcc>
  <rcc rId="34552" sId="2">
    <oc r="E6">
      <v>1235</v>
    </oc>
    <nc r="E6"/>
  </rcc>
  <rcc rId="34553" sId="2">
    <oc r="E7">
      <v>23415</v>
    </oc>
    <nc r="E7"/>
  </rcc>
  <rcc rId="34554" sId="2">
    <oc r="E8">
      <v>20870</v>
    </oc>
    <nc r="E8"/>
  </rcc>
  <rcc rId="34555" sId="2">
    <oc r="E9">
      <v>25995</v>
    </oc>
    <nc r="E9"/>
  </rcc>
  <rcc rId="34556" sId="2">
    <oc r="E11">
      <v>27120</v>
    </oc>
    <nc r="E11"/>
  </rcc>
  <rcc rId="34557" sId="2">
    <oc r="E12">
      <v>20545</v>
    </oc>
    <nc r="E12"/>
  </rcc>
  <rcc rId="34558" sId="2">
    <oc r="E13">
      <v>31605</v>
    </oc>
    <nc r="E13"/>
  </rcc>
  <rcc rId="34559" sId="2">
    <oc r="E14">
      <v>21850</v>
    </oc>
    <nc r="E14"/>
  </rcc>
  <rcc rId="34560" sId="2">
    <oc r="E15">
      <v>41505</v>
    </oc>
    <nc r="E15"/>
  </rcc>
  <rcc rId="34561" sId="2">
    <oc r="E16">
      <v>43530</v>
    </oc>
    <nc r="E16"/>
  </rcc>
  <rcc rId="34562" sId="2">
    <oc r="E17">
      <v>35855</v>
    </oc>
    <nc r="E17"/>
  </rcc>
  <rcc rId="34563" sId="2">
    <oc r="E18">
      <v>17400</v>
    </oc>
    <nc r="E18"/>
  </rcc>
  <rcc rId="34564" sId="2">
    <oc r="E19">
      <v>2755</v>
    </oc>
    <nc r="E19"/>
  </rcc>
  <rcc rId="34565" sId="2">
    <oc r="E20">
      <v>2690</v>
    </oc>
    <nc r="E20"/>
  </rcc>
  <rcc rId="34566" sId="2">
    <oc r="E21">
      <v>28955</v>
    </oc>
    <nc r="E21"/>
  </rcc>
  <rcc rId="34567" sId="2">
    <oc r="E22">
      <v>7550</v>
    </oc>
    <nc r="E22"/>
  </rcc>
  <rcc rId="34568" sId="2">
    <oc r="E23">
      <v>985</v>
    </oc>
    <nc r="E23"/>
  </rcc>
  <rcc rId="34569" sId="2">
    <oc r="E24">
      <v>8905</v>
    </oc>
    <nc r="E24"/>
  </rcc>
  <rcc rId="34570" sId="2">
    <oc r="E25">
      <v>14540</v>
    </oc>
    <nc r="E25"/>
  </rcc>
  <rcc rId="34571" sId="2">
    <oc r="E26">
      <v>13685</v>
    </oc>
    <nc r="E26"/>
  </rcc>
  <rcc rId="34572" sId="2">
    <oc r="E27">
      <v>50360</v>
    </oc>
    <nc r="E27"/>
  </rcc>
  <rcc rId="34573" sId="2">
    <oc r="E28">
      <v>12295</v>
    </oc>
    <nc r="E28"/>
  </rcc>
  <rcc rId="34574" sId="2">
    <oc r="E29">
      <v>63670</v>
    </oc>
    <nc r="E29"/>
  </rcc>
  <rcc rId="34575" sId="2">
    <oc r="E30">
      <v>8685</v>
    </oc>
    <nc r="E30"/>
  </rcc>
  <rcc rId="34576" sId="2">
    <oc r="E31">
      <v>2505</v>
    </oc>
    <nc r="E31"/>
  </rcc>
  <rcc rId="34577" sId="2">
    <oc r="E32">
      <v>25945</v>
    </oc>
    <nc r="E32"/>
  </rcc>
  <rcc rId="34578" sId="2">
    <oc r="E34">
      <v>48935</v>
    </oc>
    <nc r="E34"/>
  </rcc>
  <rcc rId="34579" sId="2">
    <oc r="E35">
      <v>56705</v>
    </oc>
    <nc r="E35"/>
  </rcc>
  <rcc rId="34580" sId="2">
    <oc r="E36">
      <v>14645</v>
    </oc>
    <nc r="E36"/>
  </rcc>
  <rcc rId="34581" sId="2">
    <oc r="E37">
      <v>36660</v>
    </oc>
    <nc r="E37"/>
  </rcc>
  <rcc rId="34582" sId="2">
    <oc r="E38">
      <v>43445</v>
    </oc>
    <nc r="E38"/>
  </rcc>
  <rcc rId="34583" sId="2">
    <oc r="E39">
      <v>32335</v>
    </oc>
    <nc r="E39"/>
  </rcc>
  <rcc rId="34584" sId="2">
    <oc r="E40">
      <v>30200</v>
    </oc>
    <nc r="E40"/>
  </rcc>
  <rcc rId="34585" sId="2">
    <oc r="E41">
      <v>31860</v>
    </oc>
    <nc r="E41"/>
  </rcc>
  <rcc rId="34586" sId="2">
    <oc r="E42">
      <v>31395</v>
    </oc>
    <nc r="E42"/>
  </rcc>
  <rcc rId="34587" sId="2">
    <oc r="E43">
      <v>6500</v>
    </oc>
    <nc r="E43"/>
  </rcc>
  <rcc rId="34588" sId="2">
    <oc r="E44">
      <v>34920</v>
    </oc>
    <nc r="E44"/>
  </rcc>
  <rcc rId="34589" sId="2">
    <oc r="E45">
      <v>24625</v>
    </oc>
    <nc r="E45"/>
  </rcc>
  <rcc rId="34590" sId="2">
    <oc r="E46">
      <v>43025</v>
    </oc>
    <nc r="E46"/>
  </rcc>
  <rcc rId="34591" sId="2">
    <oc r="E47">
      <v>53510</v>
    </oc>
    <nc r="E47"/>
  </rcc>
  <rcc rId="34592" sId="2">
    <oc r="E48">
      <v>42130</v>
    </oc>
    <nc r="E48"/>
  </rcc>
  <rcc rId="34593" sId="2">
    <oc r="E49">
      <v>89605</v>
    </oc>
    <nc r="E49"/>
  </rcc>
  <rcc rId="34594" sId="2">
    <oc r="E50">
      <v>79050</v>
    </oc>
    <nc r="E50"/>
  </rcc>
  <rcc rId="34595" sId="2">
    <oc r="E51">
      <v>10220</v>
    </oc>
    <nc r="E51"/>
  </rcc>
  <rcc rId="34596" sId="2">
    <oc r="E52">
      <v>11775</v>
    </oc>
    <nc r="E52"/>
  </rcc>
  <rcc rId="34597" sId="2">
    <oc r="E53">
      <v>21020</v>
    </oc>
    <nc r="E53"/>
  </rcc>
  <rcc rId="34598" sId="2">
    <oc r="E54">
      <v>11850</v>
    </oc>
    <nc r="E54"/>
  </rcc>
  <rcc rId="34599" sId="2">
    <oc r="E55">
      <v>45175</v>
    </oc>
    <nc r="E55"/>
  </rcc>
  <rcc rId="34600" sId="2">
    <oc r="E56">
      <v>11465</v>
    </oc>
    <nc r="E56"/>
  </rcc>
  <rcc rId="34601" sId="2">
    <oc r="E58">
      <v>23790</v>
    </oc>
    <nc r="E58"/>
  </rcc>
  <rcc rId="34602" sId="2">
    <oc r="E59">
      <v>23245</v>
    </oc>
    <nc r="E59"/>
  </rcc>
  <rcc rId="34603" sId="2">
    <oc r="E60">
      <v>13255</v>
    </oc>
    <nc r="E60"/>
  </rcc>
  <rcc rId="34604" sId="2">
    <oc r="E61">
      <v>70965</v>
    </oc>
    <nc r="E61"/>
  </rcc>
  <rcc rId="34605" sId="2">
    <oc r="E62">
      <v>14180</v>
    </oc>
    <nc r="E62"/>
  </rcc>
  <rcc rId="34606" sId="2">
    <oc r="E63">
      <v>2150</v>
    </oc>
    <nc r="E63"/>
  </rcc>
  <rcc rId="34607" sId="2">
    <oc r="E64">
      <v>20500</v>
    </oc>
    <nc r="E64"/>
  </rcc>
  <rcc rId="34608" sId="2">
    <oc r="E65">
      <v>67145</v>
    </oc>
    <nc r="E65"/>
  </rcc>
  <rcc rId="34609" sId="2">
    <oc r="E66">
      <v>31885</v>
    </oc>
    <nc r="E66"/>
  </rcc>
  <rcc rId="34610" sId="2">
    <oc r="E67">
      <v>8030</v>
    </oc>
    <nc r="E67"/>
  </rcc>
  <rcc rId="34611" sId="2">
    <oc r="E68">
      <v>27435</v>
    </oc>
    <nc r="E68"/>
  </rcc>
  <rcc rId="34612" sId="2">
    <oc r="E69">
      <v>55685</v>
    </oc>
    <nc r="E69"/>
  </rcc>
  <rcc rId="34613" sId="2">
    <oc r="E70">
      <v>87215</v>
    </oc>
    <nc r="E70"/>
  </rcc>
  <rcc rId="34614" sId="2">
    <oc r="E71">
      <v>37175</v>
    </oc>
    <nc r="E71"/>
  </rcc>
  <rcc rId="34615" sId="2">
    <oc r="E72">
      <v>6360</v>
    </oc>
    <nc r="E72"/>
  </rcc>
  <rcc rId="34616" sId="2">
    <oc r="E73">
      <v>57795</v>
    </oc>
    <nc r="E73"/>
  </rcc>
  <rcc rId="34617" sId="2">
    <oc r="E74">
      <v>9930</v>
    </oc>
    <nc r="E74"/>
  </rcc>
  <rcc rId="34618" sId="2">
    <oc r="E75">
      <v>275</v>
    </oc>
    <nc r="E75"/>
  </rcc>
  <rcc rId="34619" sId="2">
    <oc r="E76">
      <v>26685</v>
    </oc>
    <nc r="E76"/>
  </rcc>
  <rcc rId="34620" sId="2">
    <oc r="E77">
      <v>19390</v>
    </oc>
    <nc r="E77"/>
  </rcc>
  <rcc rId="34621" sId="2">
    <oc r="E78">
      <v>37240</v>
    </oc>
    <nc r="E78"/>
  </rcc>
  <rcc rId="34622" sId="2">
    <oc r="E79">
      <v>8180</v>
    </oc>
    <nc r="E79"/>
  </rcc>
  <rcc rId="34623" sId="2">
    <oc r="E80">
      <v>28625</v>
    </oc>
    <nc r="E80"/>
  </rcc>
  <rcc rId="34624" sId="2">
    <oc r="E81">
      <v>10930</v>
    </oc>
    <nc r="E81"/>
  </rcc>
  <rcc rId="34625" sId="2">
    <oc r="E83">
      <v>7890</v>
    </oc>
    <nc r="E83"/>
  </rcc>
  <rcc rId="34626" sId="2">
    <oc r="E84">
      <v>13035</v>
    </oc>
    <nc r="E84"/>
  </rcc>
  <rcc rId="34627" sId="2">
    <oc r="E85">
      <v>9585</v>
    </oc>
    <nc r="E85"/>
  </rcc>
  <rcc rId="34628" sId="2">
    <oc r="E86">
      <v>37405</v>
    </oc>
    <nc r="E86"/>
  </rcc>
  <rcc rId="34629" sId="2">
    <oc r="E87">
      <v>35915</v>
    </oc>
    <nc r="E87"/>
  </rcc>
  <rcc rId="34630" sId="2">
    <oc r="E88">
      <v>19285</v>
    </oc>
    <nc r="E88"/>
  </rcc>
  <rcc rId="34631" sId="2">
    <oc r="E89">
      <v>68285</v>
    </oc>
    <nc r="E89"/>
  </rcc>
  <rcc rId="34632" sId="2">
    <oc r="E90">
      <v>61315</v>
    </oc>
    <nc r="E90"/>
  </rcc>
  <rcc rId="34633" sId="2">
    <oc r="E91">
      <v>14285</v>
    </oc>
    <nc r="E91"/>
  </rcc>
  <rcc rId="34634" sId="2">
    <oc r="E92">
      <v>12600</v>
    </oc>
    <nc r="E92"/>
  </rcc>
  <rcc rId="34635" sId="2">
    <oc r="E93">
      <v>730</v>
    </oc>
    <nc r="E93"/>
  </rcc>
  <rcc rId="34636" sId="2">
    <oc r="E94">
      <v>37630</v>
    </oc>
    <nc r="E94"/>
  </rcc>
  <rcc rId="34637" sId="2">
    <oc r="E95">
      <v>14465</v>
    </oc>
    <nc r="E95"/>
  </rcc>
  <rcc rId="34638" sId="2">
    <oc r="E96">
      <v>41935</v>
    </oc>
    <nc r="E96"/>
  </rcc>
  <rcc rId="34639" sId="2">
    <oc r="E97">
      <v>25365</v>
    </oc>
    <nc r="E97"/>
  </rcc>
  <rcc rId="34640" sId="2">
    <oc r="E98">
      <v>11205</v>
    </oc>
    <nc r="E98"/>
  </rcc>
  <rcc rId="34641" sId="2">
    <oc r="E99">
      <v>12870</v>
    </oc>
    <nc r="E99"/>
  </rcc>
  <rcc rId="34642" sId="2">
    <oc r="E100">
      <v>4950</v>
    </oc>
    <nc r="E100"/>
  </rcc>
  <rcc rId="34643" sId="2">
    <oc r="E101">
      <v>14420</v>
    </oc>
    <nc r="E101"/>
  </rcc>
  <rcc rId="34644" sId="2">
    <oc r="E102">
      <v>53110</v>
    </oc>
    <nc r="E102"/>
  </rcc>
  <rcc rId="34645" sId="2">
    <oc r="E103">
      <v>6575</v>
    </oc>
    <nc r="E103"/>
  </rcc>
  <rcc rId="34646" sId="2">
    <oc r="E104">
      <v>23135</v>
    </oc>
    <nc r="E104"/>
  </rcc>
  <rcc rId="34647" sId="2">
    <oc r="E105">
      <v>21005</v>
    </oc>
    <nc r="E105"/>
  </rcc>
  <rcc rId="34648" sId="2">
    <oc r="E106">
      <v>92965</v>
    </oc>
    <nc r="E106"/>
  </rcc>
  <rcc rId="34649" sId="2">
    <oc r="E107">
      <v>11055</v>
    </oc>
    <nc r="E107"/>
  </rcc>
  <rcc rId="34650" sId="2">
    <oc r="E108">
      <v>30650</v>
    </oc>
    <nc r="E108"/>
  </rcc>
  <rcc rId="34651" sId="2">
    <oc r="E109">
      <v>22115</v>
    </oc>
    <nc r="E109"/>
  </rcc>
  <rcc rId="34652" sId="2">
    <oc r="E110">
      <v>11335</v>
    </oc>
    <nc r="E110"/>
  </rcc>
  <rcc rId="34653" sId="2">
    <oc r="E111">
      <v>24510</v>
    </oc>
    <nc r="E111"/>
  </rcc>
  <rcc rId="34654" sId="2">
    <oc r="E112">
      <v>17190</v>
    </oc>
    <nc r="E112"/>
  </rcc>
  <rcc rId="34655" sId="2">
    <oc r="E113">
      <v>57265</v>
    </oc>
    <nc r="E113"/>
  </rcc>
  <rcc rId="34656" sId="2">
    <oc r="E114">
      <v>16065</v>
    </oc>
    <nc r="E114"/>
  </rcc>
  <rcc rId="34657" sId="2">
    <oc r="E115">
      <v>49250</v>
    </oc>
    <nc r="E115"/>
  </rcc>
  <rcc rId="34658" sId="2">
    <oc r="E116">
      <v>21205</v>
    </oc>
    <nc r="E116"/>
  </rcc>
  <rcc rId="34659" sId="2">
    <oc r="E117">
      <v>8520</v>
    </oc>
    <nc r="E117"/>
  </rcc>
  <rcc rId="34660" sId="3">
    <oc r="E2" t="inlineStr">
      <is>
        <t>Сентябрь</t>
      </is>
    </oc>
    <nc r="E2" t="inlineStr">
      <is>
        <t>Октябрь</t>
      </is>
    </nc>
  </rcc>
  <rcc rId="34661" sId="3">
    <oc r="D7">
      <v>13430</v>
    </oc>
    <nc r="D7">
      <v>13580</v>
    </nc>
  </rcc>
  <rcc rId="34662" sId="3">
    <oc r="D8">
      <v>815</v>
    </oc>
    <nc r="D8">
      <v>870</v>
    </nc>
  </rcc>
  <rcc rId="34663" sId="3">
    <oc r="D9">
      <v>15270</v>
    </oc>
    <nc r="D9">
      <v>15370</v>
    </nc>
  </rcc>
  <rcc rId="34664" sId="3">
    <oc r="D10">
      <v>14020</v>
    </oc>
    <nc r="D10">
      <v>14200</v>
    </nc>
  </rcc>
  <rcc rId="34665" sId="3">
    <oc r="D11">
      <v>920</v>
    </oc>
    <nc r="D11">
      <v>930</v>
    </nc>
  </rcc>
  <rcc rId="34666" sId="3">
    <oc r="D12">
      <v>29040</v>
    </oc>
    <nc r="D12">
      <v>29157</v>
    </nc>
  </rcc>
  <rcc rId="34667" sId="3">
    <oc r="D13">
      <v>11340</v>
    </oc>
    <nc r="D13">
      <v>11575</v>
    </nc>
  </rcc>
  <rcc rId="34668" sId="3">
    <oc r="D14">
      <v>18820</v>
    </oc>
    <nc r="D14">
      <v>19030</v>
    </nc>
  </rcc>
  <rcc rId="34669" sId="3">
    <oc r="D15">
      <v>4065</v>
    </oc>
    <nc r="D15">
      <v>4315</v>
    </nc>
  </rcc>
  <rcc rId="34670" sId="3">
    <oc r="D16">
      <v>77555</v>
    </oc>
    <nc r="D16">
      <v>77650</v>
    </nc>
  </rcc>
  <rcc rId="34671" sId="3">
    <oc r="D17">
      <v>40970</v>
    </oc>
    <nc r="D17">
      <v>41345</v>
    </nc>
  </rcc>
  <rcc rId="34672" sId="3">
    <oc r="D18">
      <v>15510</v>
    </oc>
    <nc r="D18">
      <v>15675</v>
    </nc>
  </rcc>
  <rcc rId="34673" sId="3">
    <oc r="D19">
      <v>154850</v>
    </oc>
    <nc r="D19">
      <v>155680</v>
    </nc>
  </rcc>
  <rcc rId="34674" sId="3">
    <oc r="D20">
      <v>6055</v>
    </oc>
    <nc r="D20">
      <v>6100</v>
    </nc>
  </rcc>
  <rcc rId="34675" sId="3">
    <oc r="D21">
      <v>13680</v>
    </oc>
    <nc r="D21">
      <v>13900</v>
    </nc>
  </rcc>
  <rcc rId="34676" sId="3">
    <oc r="D22">
      <v>13235</v>
    </oc>
    <nc r="D22">
      <v>13345</v>
    </nc>
  </rcc>
  <rcc rId="34677" sId="3">
    <oc r="D23">
      <v>38240</v>
    </oc>
    <nc r="D23">
      <v>38360</v>
    </nc>
  </rcc>
  <rcc rId="34678" sId="3">
    <oc r="D24">
      <v>53835</v>
    </oc>
    <nc r="D24">
      <v>53965</v>
    </nc>
  </rcc>
  <rcc rId="34679" sId="3">
    <oc r="D25">
      <v>12040</v>
    </oc>
    <nc r="D25">
      <v>12100</v>
    </nc>
  </rcc>
  <rcc rId="34680" sId="3">
    <oc r="D27">
      <v>34580</v>
    </oc>
    <nc r="D27">
      <v>36060</v>
    </nc>
  </rcc>
  <rcc rId="34681" sId="3">
    <oc r="D28">
      <v>31915</v>
    </oc>
    <nc r="D28">
      <v>32135</v>
    </nc>
  </rcc>
  <rcc rId="34682" sId="3">
    <oc r="D29">
      <v>32440</v>
    </oc>
    <nc r="D29">
      <v>32680</v>
    </nc>
  </rcc>
  <rcc rId="34683" sId="3">
    <oc r="D30">
      <v>31245</v>
    </oc>
    <nc r="D30">
      <v>31610</v>
    </nc>
  </rcc>
  <rcc rId="34684" sId="3">
    <oc r="D31">
      <v>64725</v>
    </oc>
    <nc r="D31">
      <v>65260</v>
    </nc>
  </rcc>
  <rcc rId="34685" sId="3">
    <oc r="E7">
      <v>13580</v>
    </oc>
    <nc r="E7"/>
  </rcc>
  <rcc rId="34686" sId="3">
    <oc r="E8">
      <v>870</v>
    </oc>
    <nc r="E8"/>
  </rcc>
  <rcc rId="34687" sId="3">
    <oc r="E9">
      <v>15370</v>
    </oc>
    <nc r="E9"/>
  </rcc>
  <rcc rId="34688" sId="3">
    <oc r="E10">
      <v>14200</v>
    </oc>
    <nc r="E10"/>
  </rcc>
  <rcc rId="34689" sId="3">
    <oc r="E11">
      <v>930</v>
    </oc>
    <nc r="E11"/>
  </rcc>
  <rcc rId="34690" sId="3">
    <oc r="E12">
      <v>29157</v>
    </oc>
    <nc r="E12"/>
  </rcc>
  <rcc rId="34691" sId="3">
    <oc r="E13">
      <v>11575</v>
    </oc>
    <nc r="E13"/>
  </rcc>
  <rcc rId="34692" sId="3">
    <oc r="E14">
      <v>19030</v>
    </oc>
    <nc r="E14"/>
  </rcc>
  <rcc rId="34693" sId="3">
    <oc r="E15">
      <v>4315</v>
    </oc>
    <nc r="E15"/>
  </rcc>
  <rcc rId="34694" sId="3">
    <oc r="E16">
      <v>77650</v>
    </oc>
    <nc r="E16"/>
  </rcc>
  <rcc rId="34695" sId="3">
    <oc r="E17">
      <v>41345</v>
    </oc>
    <nc r="E17"/>
  </rcc>
  <rcc rId="34696" sId="3">
    <oc r="E18">
      <v>15675</v>
    </oc>
    <nc r="E18"/>
  </rcc>
  <rcc rId="34697" sId="3">
    <oc r="E19">
      <v>155680</v>
    </oc>
    <nc r="E19"/>
  </rcc>
  <rcc rId="34698" sId="3">
    <oc r="E20">
      <v>6100</v>
    </oc>
    <nc r="E20"/>
  </rcc>
  <rcc rId="34699" sId="3">
    <oc r="E21">
      <v>13900</v>
    </oc>
    <nc r="E21"/>
  </rcc>
  <rcc rId="34700" sId="3">
    <oc r="E22">
      <v>13345</v>
    </oc>
    <nc r="E22"/>
  </rcc>
  <rcc rId="34701" sId="3">
    <oc r="E23">
      <v>38360</v>
    </oc>
    <nc r="E23"/>
  </rcc>
  <rcc rId="34702" sId="3">
    <oc r="E24">
      <v>53965</v>
    </oc>
    <nc r="E24"/>
  </rcc>
  <rcc rId="34703" sId="3">
    <oc r="E25">
      <v>12100</v>
    </oc>
    <nc r="E25"/>
  </rcc>
  <rcc rId="34704" sId="3">
    <oc r="E26">
      <v>15</v>
    </oc>
    <nc r="E26"/>
  </rcc>
  <rcc rId="34705" sId="3">
    <oc r="E27">
      <v>36060</v>
    </oc>
    <nc r="E27"/>
  </rcc>
  <rcc rId="34706" sId="3">
    <oc r="E28">
      <v>32135</v>
    </oc>
    <nc r="E28"/>
  </rcc>
  <rcc rId="34707" sId="3">
    <oc r="E29">
      <v>32680</v>
    </oc>
    <nc r="E29"/>
  </rcc>
  <rcc rId="34708" sId="3">
    <oc r="E30">
      <v>31610</v>
    </oc>
    <nc r="E30"/>
  </rcc>
  <rcc rId="34709" sId="3">
    <oc r="E31">
      <v>65260</v>
    </oc>
    <nc r="E31"/>
  </rcc>
  <rcc rId="34710" sId="4">
    <oc r="E2" t="inlineStr">
      <is>
        <t>Сентябрь</t>
      </is>
    </oc>
    <nc r="E2" t="inlineStr">
      <is>
        <t>Октябрь</t>
      </is>
    </nc>
  </rcc>
  <rcc rId="34711" sId="4">
    <oc r="D7">
      <v>8275</v>
    </oc>
    <nc r="D7">
      <v>8315</v>
    </nc>
  </rcc>
  <rcc rId="34712" sId="4">
    <oc r="D8">
      <v>52480</v>
    </oc>
    <nc r="D8">
      <v>52835</v>
    </nc>
  </rcc>
  <rcc rId="34713" sId="4">
    <oc r="D9">
      <v>5770</v>
    </oc>
    <nc r="D9">
      <v>5995</v>
    </nc>
  </rcc>
  <rcc rId="34714" sId="4">
    <oc r="D10">
      <v>23100</v>
    </oc>
    <nc r="D10">
      <v>23440</v>
    </nc>
  </rcc>
  <rcc rId="34715" sId="4">
    <oc r="D11">
      <v>13700</v>
    </oc>
    <nc r="D11">
      <v>13850</v>
    </nc>
  </rcc>
  <rcc rId="34716" sId="4">
    <oc r="D12">
      <v>46165</v>
    </oc>
    <nc r="D12">
      <v>46360</v>
    </nc>
  </rcc>
  <rcc rId="34717" sId="4">
    <oc r="D13">
      <v>17485</v>
    </oc>
    <nc r="D13">
      <v>17580</v>
    </nc>
  </rcc>
  <rcc rId="34718" sId="4">
    <oc r="D14">
      <v>9560</v>
    </oc>
    <nc r="D14">
      <v>9600</v>
    </nc>
  </rcc>
  <rcc rId="34719" sId="4">
    <oc r="D15">
      <v>27720</v>
    </oc>
    <nc r="D15">
      <v>28005</v>
    </nc>
  </rcc>
  <rcc rId="34720" sId="4">
    <oc r="D16">
      <v>28415</v>
    </oc>
    <nc r="D16">
      <v>29110</v>
    </nc>
  </rcc>
  <rcc rId="34721" sId="4">
    <oc r="D17">
      <v>30790</v>
    </oc>
    <nc r="D17">
      <v>31060</v>
    </nc>
  </rcc>
  <rcc rId="34722" sId="4">
    <oc r="D18">
      <v>33400</v>
    </oc>
    <nc r="D18">
      <v>33685</v>
    </nc>
  </rcc>
  <rcc rId="34723" sId="4">
    <oc r="D19">
      <v>53810</v>
    </oc>
    <nc r="D19">
      <v>54080</v>
    </nc>
  </rcc>
  <rcc rId="34724" sId="4">
    <oc r="D20">
      <v>4330</v>
    </oc>
    <nc r="D20">
      <v>4460</v>
    </nc>
  </rcc>
  <rcc rId="34725" sId="4">
    <oc r="D21">
      <v>8885</v>
    </oc>
    <nc r="D21">
      <v>9140</v>
    </nc>
  </rcc>
  <rcc rId="34726" sId="4">
    <oc r="D22">
      <v>22395</v>
    </oc>
    <nc r="D22">
      <v>22630</v>
    </nc>
  </rcc>
  <rcc rId="34727" sId="4">
    <oc r="D23">
      <v>49177</v>
    </oc>
    <nc r="D23">
      <v>49290</v>
    </nc>
  </rcc>
  <rcc rId="34728" sId="4">
    <oc r="D24">
      <v>30385</v>
    </oc>
    <nc r="D24">
      <v>30760</v>
    </nc>
  </rcc>
  <rcc rId="34729" sId="4">
    <oc r="D25">
      <v>34600</v>
    </oc>
    <nc r="D25">
      <v>34890</v>
    </nc>
  </rcc>
  <rcc rId="34730" sId="4">
    <oc r="D26">
      <v>16980</v>
    </oc>
    <nc r="D26">
      <v>17095</v>
    </nc>
  </rcc>
  <rcc rId="34731" sId="4">
    <oc r="D27">
      <v>15345</v>
    </oc>
    <nc r="D27">
      <v>15505</v>
    </nc>
  </rcc>
  <rcc rId="34732" sId="4">
    <oc r="D28">
      <v>58035</v>
    </oc>
    <nc r="D28">
      <v>58210</v>
    </nc>
  </rcc>
  <rcc rId="34733" sId="4">
    <oc r="D29">
      <v>34465</v>
    </oc>
    <nc r="D29">
      <v>34635</v>
    </nc>
  </rcc>
  <rcc rId="34734" sId="4">
    <oc r="D31">
      <v>22000</v>
    </oc>
    <nc r="D31">
      <v>22150</v>
    </nc>
  </rcc>
  <rcc rId="34735" sId="4">
    <oc r="D32">
      <v>29945</v>
    </oc>
    <nc r="D32">
      <v>30260</v>
    </nc>
  </rcc>
  <rcc rId="34736" sId="4">
    <oc r="D33">
      <v>38425</v>
    </oc>
    <nc r="D33">
      <v>38545</v>
    </nc>
  </rcc>
  <rcc rId="34737" sId="4">
    <oc r="D34">
      <v>19285</v>
    </oc>
    <nc r="D34">
      <v>19585</v>
    </nc>
  </rcc>
  <rcc rId="34738" sId="4">
    <oc r="D36">
      <v>48840</v>
    </oc>
    <nc r="D36">
      <v>49200</v>
    </nc>
  </rcc>
  <rcc rId="34739" sId="4">
    <oc r="D37">
      <v>38990</v>
    </oc>
    <nc r="D37">
      <v>39115</v>
    </nc>
  </rcc>
  <rcc rId="34740" sId="4">
    <oc r="D38">
      <v>12340</v>
    </oc>
    <nc r="D38">
      <v>12535</v>
    </nc>
  </rcc>
  <rcc rId="34741" sId="4">
    <oc r="D39">
      <v>42570</v>
    </oc>
    <nc r="D39">
      <v>42645</v>
    </nc>
  </rcc>
  <rcc rId="34742" sId="4">
    <oc r="D40">
      <v>37780</v>
    </oc>
    <nc r="D40">
      <v>37915</v>
    </nc>
  </rcc>
  <rcc rId="34743" sId="4">
    <oc r="D41">
      <v>4305</v>
    </oc>
    <nc r="D41">
      <v>4310</v>
    </nc>
  </rcc>
  <rcc rId="34744" sId="4">
    <oc r="D42">
      <v>100780</v>
    </oc>
    <nc r="D42">
      <v>101295</v>
    </nc>
  </rcc>
  <rcc rId="34745" sId="4">
    <oc r="D43">
      <v>9815</v>
    </oc>
    <nc r="D43">
      <v>10025</v>
    </nc>
  </rcc>
  <rcc rId="34746" sId="4">
    <oc r="D44">
      <v>2280</v>
    </oc>
    <nc r="D44">
      <v>2455</v>
    </nc>
  </rcc>
  <rcc rId="34747" sId="4">
    <oc r="D45">
      <v>87935</v>
    </oc>
    <nc r="D45">
      <v>88130</v>
    </nc>
  </rcc>
  <rcc rId="34748" sId="4">
    <oc r="D46">
      <v>9025</v>
    </oc>
    <nc r="D46">
      <v>9160</v>
    </nc>
  </rcc>
  <rcc rId="34749" sId="4">
    <oc r="D47">
      <v>11525</v>
    </oc>
    <nc r="D47">
      <v>11640</v>
    </nc>
  </rcc>
  <rcc rId="34750" sId="4">
    <oc r="D49">
      <v>14770</v>
    </oc>
    <nc r="D49">
      <v>14900</v>
    </nc>
  </rcc>
  <rcc rId="34751" sId="4">
    <oc r="D50">
      <v>32175</v>
    </oc>
    <nc r="D50">
      <v>32325</v>
    </nc>
  </rcc>
  <rcc rId="34752" sId="4">
    <oc r="D51">
      <v>15800</v>
    </oc>
    <nc r="D51">
      <v>16020</v>
    </nc>
  </rcc>
  <rcc rId="34753" sId="4">
    <oc r="D52">
      <v>9875</v>
    </oc>
    <nc r="D52">
      <v>9925</v>
    </nc>
  </rcc>
  <rcc rId="34754" sId="4">
    <oc r="D53">
      <v>19895</v>
    </oc>
    <nc r="D53">
      <v>20010</v>
    </nc>
  </rcc>
  <rcc rId="34755" sId="4">
    <oc r="D54">
      <v>6015</v>
    </oc>
    <nc r="D54">
      <v>6070</v>
    </nc>
  </rcc>
  <rcc rId="34756" sId="4">
    <oc r="D55">
      <v>54290</v>
    </oc>
    <nc r="D55">
      <v>54645</v>
    </nc>
  </rcc>
  <rcc rId="34757" sId="4">
    <oc r="D56">
      <v>51640</v>
    </oc>
    <nc r="D56">
      <v>51930</v>
    </nc>
  </rcc>
  <rcc rId="34758" sId="4">
    <oc r="D57">
      <v>5785</v>
    </oc>
    <nc r="D57">
      <v>5865</v>
    </nc>
  </rcc>
  <rcc rId="34759" sId="4">
    <oc r="D58">
      <v>28915</v>
    </oc>
    <nc r="D58">
      <v>29150</v>
    </nc>
  </rcc>
  <rcc rId="34760" sId="4">
    <oc r="D59">
      <v>13160</v>
    </oc>
    <nc r="D59">
      <v>13320</v>
    </nc>
  </rcc>
  <rcc rId="34761" sId="4">
    <oc r="E7">
      <v>8315</v>
    </oc>
    <nc r="E7"/>
  </rcc>
  <rcc rId="34762" sId="4">
    <oc r="E8">
      <v>52835</v>
    </oc>
    <nc r="E8"/>
  </rcc>
  <rcc rId="34763" sId="4">
    <oc r="E9">
      <v>5995</v>
    </oc>
    <nc r="E9"/>
  </rcc>
  <rcc rId="34764" sId="4">
    <oc r="E10">
      <v>23440</v>
    </oc>
    <nc r="E10"/>
  </rcc>
  <rcc rId="34765" sId="4">
    <oc r="E11">
      <v>13850</v>
    </oc>
    <nc r="E11"/>
  </rcc>
  <rcc rId="34766" sId="4">
    <oc r="E12">
      <v>46360</v>
    </oc>
    <nc r="E12"/>
  </rcc>
  <rcc rId="34767" sId="4">
    <oc r="E13">
      <v>17580</v>
    </oc>
    <nc r="E13"/>
  </rcc>
  <rcc rId="34768" sId="4">
    <oc r="E14">
      <v>9600</v>
    </oc>
    <nc r="E14"/>
  </rcc>
  <rcc rId="34769" sId="4">
    <oc r="E15">
      <v>28005</v>
    </oc>
    <nc r="E15"/>
  </rcc>
  <rcc rId="34770" sId="4">
    <oc r="E16">
      <v>29110</v>
    </oc>
    <nc r="E16"/>
  </rcc>
  <rcc rId="34771" sId="4">
    <oc r="E17">
      <v>31060</v>
    </oc>
    <nc r="E17"/>
  </rcc>
  <rcc rId="34772" sId="4">
    <oc r="E18">
      <v>33685</v>
    </oc>
    <nc r="E18"/>
  </rcc>
  <rcc rId="34773" sId="4">
    <oc r="E19">
      <v>54080</v>
    </oc>
    <nc r="E19"/>
  </rcc>
  <rcc rId="34774" sId="4">
    <oc r="E20">
      <v>4460</v>
    </oc>
    <nc r="E20"/>
  </rcc>
  <rcc rId="34775" sId="4">
    <oc r="E21">
      <v>9140</v>
    </oc>
    <nc r="E21"/>
  </rcc>
  <rcc rId="34776" sId="4">
    <oc r="E22">
      <v>22630</v>
    </oc>
    <nc r="E22"/>
  </rcc>
  <rcc rId="34777" sId="4">
    <oc r="E23">
      <v>49290</v>
    </oc>
    <nc r="E23"/>
  </rcc>
  <rcc rId="34778" sId="4">
    <oc r="E24">
      <v>30760</v>
    </oc>
    <nc r="E24"/>
  </rcc>
  <rcc rId="34779" sId="4">
    <oc r="E25">
      <v>34890</v>
    </oc>
    <nc r="E25"/>
  </rcc>
  <rcc rId="34780" sId="4">
    <oc r="E26">
      <v>17095</v>
    </oc>
    <nc r="E26"/>
  </rcc>
  <rcc rId="34781" sId="4">
    <oc r="E27">
      <v>15505</v>
    </oc>
    <nc r="E27"/>
  </rcc>
  <rcc rId="34782" sId="4">
    <oc r="E28">
      <v>58210</v>
    </oc>
    <nc r="E28"/>
  </rcc>
  <rcc rId="34783" sId="4">
    <oc r="E29">
      <v>34635</v>
    </oc>
    <nc r="E29"/>
  </rcc>
  <rcc rId="34784" sId="4">
    <oc r="E31">
      <v>22150</v>
    </oc>
    <nc r="E31"/>
  </rcc>
  <rcc rId="34785" sId="4">
    <oc r="E32">
      <v>30260</v>
    </oc>
    <nc r="E32"/>
  </rcc>
  <rcc rId="34786" sId="4">
    <oc r="E33">
      <v>38545</v>
    </oc>
    <nc r="E33"/>
  </rcc>
  <rcc rId="34787" sId="4">
    <oc r="E34">
      <v>19585</v>
    </oc>
    <nc r="E34"/>
  </rcc>
  <rcc rId="34788" sId="4">
    <oc r="E36">
      <v>49200</v>
    </oc>
    <nc r="E36"/>
  </rcc>
  <rcc rId="34789" sId="4">
    <oc r="E37">
      <v>39115</v>
    </oc>
    <nc r="E37"/>
  </rcc>
  <rcc rId="34790" sId="4">
    <oc r="E38">
      <v>12535</v>
    </oc>
    <nc r="E38"/>
  </rcc>
  <rcc rId="34791" sId="4">
    <oc r="E39">
      <v>42645</v>
    </oc>
    <nc r="E39"/>
  </rcc>
  <rcc rId="34792" sId="4">
    <oc r="E40">
      <v>37915</v>
    </oc>
    <nc r="E40"/>
  </rcc>
  <rcc rId="34793" sId="4">
    <oc r="E41">
      <v>4310</v>
    </oc>
    <nc r="E41"/>
  </rcc>
  <rcc rId="34794" sId="4">
    <oc r="E42">
      <v>101295</v>
    </oc>
    <nc r="E42"/>
  </rcc>
  <rcc rId="34795" sId="4">
    <oc r="E43">
      <v>10025</v>
    </oc>
    <nc r="E43"/>
  </rcc>
  <rcc rId="34796" sId="4">
    <oc r="E44">
      <v>2455</v>
    </oc>
    <nc r="E44"/>
  </rcc>
  <rcc rId="34797" sId="4">
    <oc r="E45">
      <v>88130</v>
    </oc>
    <nc r="E45"/>
  </rcc>
  <rcc rId="34798" sId="4">
    <oc r="E46">
      <v>9160</v>
    </oc>
    <nc r="E46"/>
  </rcc>
  <rcc rId="34799" sId="4">
    <oc r="E47">
      <v>11640</v>
    </oc>
    <nc r="E47"/>
  </rcc>
  <rcc rId="34800" sId="4">
    <oc r="E48">
      <v>54785</v>
    </oc>
    <nc r="E48"/>
  </rcc>
  <rcc rId="34801" sId="4">
    <oc r="E49">
      <v>14900</v>
    </oc>
    <nc r="E49"/>
  </rcc>
  <rcc rId="34802" sId="4">
    <oc r="E50">
      <v>32325</v>
    </oc>
    <nc r="E50"/>
  </rcc>
  <rcc rId="34803" sId="4">
    <oc r="E51">
      <v>16020</v>
    </oc>
    <nc r="E51"/>
  </rcc>
  <rcc rId="34804" sId="4">
    <oc r="E52">
      <v>9925</v>
    </oc>
    <nc r="E52"/>
  </rcc>
  <rcc rId="34805" sId="4">
    <oc r="E53">
      <v>20010</v>
    </oc>
    <nc r="E53"/>
  </rcc>
  <rcc rId="34806" sId="4">
    <oc r="E54">
      <v>6070</v>
    </oc>
    <nc r="E54"/>
  </rcc>
  <rcc rId="34807" sId="4">
    <oc r="E55">
      <v>54645</v>
    </oc>
    <nc r="E55"/>
  </rcc>
  <rcc rId="34808" sId="4">
    <oc r="E56">
      <v>51930</v>
    </oc>
    <nc r="E56"/>
  </rcc>
  <rcc rId="34809" sId="4">
    <oc r="E57">
      <v>5865</v>
    </oc>
    <nc r="E57"/>
  </rcc>
  <rcc rId="34810" sId="4">
    <oc r="E58">
      <v>29150</v>
    </oc>
    <nc r="E58"/>
  </rcc>
  <rcc rId="34811" sId="4">
    <oc r="E59">
      <v>13320</v>
    </oc>
    <nc r="E59"/>
  </rcc>
  <rcc rId="34812" sId="5">
    <oc r="E2" t="inlineStr">
      <is>
        <t>Сентябрь</t>
      </is>
    </oc>
    <nc r="E2" t="inlineStr">
      <is>
        <t>Октябрь</t>
      </is>
    </nc>
  </rcc>
  <rcc rId="34813" sId="5">
    <oc r="D6">
      <v>14180</v>
    </oc>
    <nc r="D6">
      <v>14360</v>
    </nc>
  </rcc>
  <rcc rId="34814" sId="5">
    <oc r="D7">
      <v>5740</v>
    </oc>
    <nc r="D7">
      <v>5775</v>
    </nc>
  </rcc>
  <rcc rId="34815" sId="5">
    <oc r="D8">
      <v>16460</v>
    </oc>
    <nc r="D8">
      <v>17080</v>
    </nc>
  </rcc>
  <rcc rId="34816" sId="5">
    <oc r="D9">
      <v>11175</v>
    </oc>
    <nc r="D9">
      <v>11455</v>
    </nc>
  </rcc>
  <rcc rId="34817" sId="5">
    <oc r="D10">
      <v>20860</v>
    </oc>
    <nc r="D10">
      <v>21135</v>
    </nc>
  </rcc>
  <rcc rId="34818" sId="5">
    <oc r="D11">
      <v>45690</v>
    </oc>
    <nc r="D11">
      <v>45710</v>
    </nc>
  </rcc>
  <rcc rId="34819" sId="5">
    <oc r="D12">
      <v>20900</v>
    </oc>
    <nc r="D12">
      <v>21170</v>
    </nc>
  </rcc>
  <rcc rId="34820" sId="5">
    <oc r="D13">
      <v>13950</v>
    </oc>
    <nc r="D13">
      <v>14095</v>
    </nc>
  </rcc>
  <rcc rId="34821" sId="5">
    <oc r="D15">
      <v>20265</v>
    </oc>
    <nc r="D15">
      <v>20270</v>
    </nc>
  </rcc>
  <rcc rId="34822" sId="5">
    <oc r="D16">
      <v>7195</v>
    </oc>
    <nc r="D16">
      <v>7335</v>
    </nc>
  </rcc>
  <rcc rId="34823" sId="5">
    <oc r="D17">
      <v>33095</v>
    </oc>
    <nc r="D17">
      <v>33230</v>
    </nc>
  </rcc>
  <rcc rId="34824" sId="5">
    <oc r="D18">
      <v>18995</v>
    </oc>
    <nc r="D18">
      <v>19175</v>
    </nc>
  </rcc>
  <rcc rId="34825" sId="5">
    <oc r="D19">
      <v>13915</v>
    </oc>
    <nc r="D19">
      <v>14180</v>
    </nc>
  </rcc>
  <rcc rId="34826" sId="5">
    <oc r="D20">
      <v>53715</v>
    </oc>
    <nc r="D20">
      <v>54215</v>
    </nc>
  </rcc>
  <rcc rId="34827" sId="5">
    <oc r="D21">
      <v>70740</v>
    </oc>
    <nc r="D21">
      <v>70900</v>
    </nc>
  </rcc>
  <rcc rId="34828" sId="5">
    <oc r="D22">
      <v>54580</v>
    </oc>
    <nc r="D22">
      <v>55045</v>
    </nc>
  </rcc>
  <rcc rId="34829" sId="5">
    <oc r="D23">
      <v>11780</v>
    </oc>
    <nc r="D23">
      <v>11940</v>
    </nc>
  </rcc>
  <rcc rId="34830" sId="5">
    <oc r="D24">
      <v>8270</v>
    </oc>
    <nc r="D24">
      <v>8420</v>
    </nc>
  </rcc>
  <rcc rId="34831" sId="5">
    <oc r="D26">
      <v>9235</v>
    </oc>
    <nc r="D26">
      <v>9310</v>
    </nc>
  </rcc>
  <rcc rId="34832" sId="5">
    <oc r="D27">
      <v>4470</v>
    </oc>
    <nc r="D27">
      <v>4845</v>
    </nc>
  </rcc>
  <rcc rId="34833" sId="5">
    <oc r="D28">
      <v>6865</v>
    </oc>
    <nc r="D28">
      <v>6960</v>
    </nc>
  </rcc>
  <rcc rId="34834" sId="5">
    <oc r="D29">
      <v>22665</v>
    </oc>
    <nc r="D29">
      <v>23125</v>
    </nc>
  </rcc>
  <rcc rId="34835" sId="5">
    <oc r="D30">
      <v>62445</v>
    </oc>
    <nc r="D30">
      <v>62695</v>
    </nc>
  </rcc>
  <rcc rId="34836" sId="5">
    <oc r="D31">
      <v>20500</v>
    </oc>
    <nc r="D31">
      <v>20690</v>
    </nc>
  </rcc>
  <rcc rId="34837" sId="5">
    <oc r="D32">
      <v>19295</v>
    </oc>
    <nc r="D32">
      <v>19425</v>
    </nc>
  </rcc>
  <rcc rId="34838" sId="5">
    <oc r="D33">
      <v>55610</v>
    </oc>
    <nc r="D33">
      <v>55725</v>
    </nc>
  </rcc>
  <rcc rId="34839" sId="5">
    <oc r="D34">
      <v>13970</v>
    </oc>
    <nc r="D34">
      <v>14150</v>
    </nc>
  </rcc>
  <rcc rId="34840" sId="5">
    <oc r="D35">
      <v>10965</v>
    </oc>
    <nc r="D35">
      <v>11050</v>
    </nc>
  </rcc>
  <rcc rId="34841" sId="5">
    <oc r="D36">
      <v>70275</v>
    </oc>
    <nc r="D36">
      <v>70505</v>
    </nc>
  </rcc>
  <rcc rId="34842" sId="5">
    <oc r="D37">
      <v>27525</v>
    </oc>
    <nc r="D37">
      <v>27770</v>
    </nc>
  </rcc>
  <rcc rId="34843" sId="5">
    <oc r="D38">
      <v>92760</v>
    </oc>
    <nc r="D38">
      <v>93085</v>
    </nc>
  </rcc>
  <rcc rId="34844" sId="5">
    <oc r="D39">
      <v>12670</v>
    </oc>
    <nc r="D39">
      <v>12825</v>
    </nc>
  </rcc>
  <rcc rId="34845" sId="5">
    <oc r="D40">
      <v>65110</v>
    </oc>
    <nc r="D40">
      <v>65370</v>
    </nc>
  </rcc>
  <rcc rId="34846" sId="5">
    <oc r="D41">
      <v>19655</v>
    </oc>
    <nc r="D41">
      <v>19840</v>
    </nc>
  </rcc>
  <rcc rId="34847" sId="5">
    <oc r="D42">
      <v>108625</v>
    </oc>
    <nc r="D42">
      <v>109060</v>
    </nc>
  </rcc>
  <rcc rId="34848" sId="5">
    <oc r="D43">
      <v>14535</v>
    </oc>
    <nc r="D43">
      <v>14730</v>
    </nc>
  </rcc>
  <rcc rId="34849" sId="5">
    <oc r="D44">
      <v>23655</v>
    </oc>
    <nc r="D44">
      <v>23680</v>
    </nc>
  </rcc>
  <rcc rId="34850" sId="5">
    <oc r="D45">
      <v>20405</v>
    </oc>
    <nc r="D45">
      <v>20605</v>
    </nc>
  </rcc>
  <rcc rId="34851" sId="5">
    <oc r="D46">
      <v>580</v>
    </oc>
    <nc r="D46">
      <v>690</v>
    </nc>
  </rcc>
  <rcc rId="34852" sId="5">
    <oc r="D47">
      <v>11330</v>
    </oc>
    <nc r="D47">
      <v>11915</v>
    </nc>
  </rcc>
  <rcc rId="34853" sId="5">
    <oc r="D48">
      <v>25645</v>
    </oc>
    <nc r="D48">
      <v>25740</v>
    </nc>
  </rcc>
  <rcc rId="34854" sId="5">
    <oc r="D49">
      <v>35095</v>
    </oc>
    <nc r="D49">
      <v>35295</v>
    </nc>
  </rcc>
  <rcc rId="34855" sId="5">
    <oc r="D50">
      <v>19630</v>
    </oc>
    <nc r="D50">
      <v>19760</v>
    </nc>
  </rcc>
  <rcc rId="34856" sId="5">
    <oc r="D51">
      <v>2645</v>
    </oc>
    <nc r="D51">
      <v>2920</v>
    </nc>
  </rcc>
  <rcc rId="34857" sId="5">
    <oc r="D52">
      <v>22840</v>
    </oc>
    <nc r="D52">
      <v>23045</v>
    </nc>
  </rcc>
  <rcc rId="34858" sId="5">
    <oc r="D53">
      <v>36810</v>
    </oc>
    <nc r="D53">
      <v>36900</v>
    </nc>
  </rcc>
  <rcc rId="34859" sId="5">
    <oc r="D54">
      <v>42830</v>
    </oc>
    <nc r="D54">
      <v>43200</v>
    </nc>
  </rcc>
  <rcc rId="34860" sId="5">
    <oc r="D55">
      <v>8770</v>
    </oc>
    <nc r="D55">
      <v>9040</v>
    </nc>
  </rcc>
  <rcc rId="34861" sId="5">
    <oc r="D56">
      <v>265605</v>
    </oc>
    <nc r="D56">
      <v>266325</v>
    </nc>
  </rcc>
  <rcc rId="34862" sId="5">
    <oc r="D57">
      <v>32270</v>
    </oc>
    <nc r="D57">
      <v>32435</v>
    </nc>
  </rcc>
  <rcc rId="34863" sId="5">
    <oc r="D58">
      <v>9055</v>
    </oc>
    <nc r="D58">
      <v>9395</v>
    </nc>
  </rcc>
  <rcc rId="34864" sId="5">
    <oc r="D59">
      <v>67110</v>
    </oc>
    <nc r="D59">
      <v>67170</v>
    </nc>
  </rcc>
  <rcc rId="34865" sId="5">
    <oc r="D61">
      <v>3910</v>
    </oc>
    <nc r="D61">
      <v>4070</v>
    </nc>
  </rcc>
  <rcc rId="34866" sId="5">
    <oc r="D62">
      <v>8930</v>
    </oc>
    <nc r="D62">
      <v>9085</v>
    </nc>
  </rcc>
  <rcc rId="34867" sId="5">
    <oc r="D63">
      <v>1790</v>
    </oc>
    <nc r="D63">
      <v>1960</v>
    </nc>
  </rcc>
  <rcc rId="34868" sId="5">
    <oc r="D64">
      <v>20050</v>
    </oc>
    <nc r="D64">
      <v>20295</v>
    </nc>
  </rcc>
  <rcc rId="34869" sId="5">
    <oc r="D65">
      <v>7190</v>
    </oc>
    <nc r="D65">
      <v>7305</v>
    </nc>
  </rcc>
  <rcc rId="34870" sId="5">
    <oc r="D66">
      <v>23890</v>
    </oc>
    <nc r="D66">
      <v>24030</v>
    </nc>
  </rcc>
  <rcc rId="34871" sId="5">
    <oc r="D67">
      <v>29710</v>
    </oc>
    <nc r="D67">
      <v>30910</v>
    </nc>
  </rcc>
  <rcc rId="34872" sId="5">
    <oc r="D68">
      <v>5985</v>
    </oc>
    <nc r="D68">
      <v>6055</v>
    </nc>
  </rcc>
  <rcc rId="34873" sId="5">
    <oc r="D70">
      <v>20670</v>
    </oc>
    <nc r="D70">
      <v>20725</v>
    </nc>
  </rcc>
  <rcc rId="34874" sId="5">
    <oc r="D71">
      <v>36700</v>
    </oc>
    <nc r="D71">
      <v>36860</v>
    </nc>
  </rcc>
  <rcc rId="34875" sId="5">
    <oc r="D72">
      <v>33475</v>
    </oc>
    <nc r="D72">
      <v>33730</v>
    </nc>
  </rcc>
  <rcc rId="34876" sId="5">
    <oc r="D74">
      <v>7740</v>
    </oc>
    <nc r="D74">
      <v>7945</v>
    </nc>
  </rcc>
  <rcc rId="34877" sId="5">
    <oc r="D75">
      <v>5985</v>
    </oc>
    <nc r="D75">
      <v>6000</v>
    </nc>
  </rcc>
  <rcc rId="34878" sId="5">
    <oc r="D76">
      <v>59725</v>
    </oc>
    <nc r="D76">
      <v>60595</v>
    </nc>
  </rcc>
  <rcc rId="34879" sId="5">
    <oc r="D77">
      <v>12545</v>
    </oc>
    <nc r="D77">
      <v>12670</v>
    </nc>
  </rcc>
  <rcc rId="34880" sId="5">
    <oc r="D78">
      <v>12405</v>
    </oc>
    <nc r="D78">
      <v>12445</v>
    </nc>
  </rcc>
  <rcc rId="34881" sId="5">
    <oc r="D79">
      <v>9505</v>
    </oc>
    <nc r="D79">
      <v>9680</v>
    </nc>
  </rcc>
  <rcc rId="34882" sId="5">
    <oc r="D80">
      <v>7950</v>
    </oc>
    <nc r="D80">
      <v>8210</v>
    </nc>
  </rcc>
  <rcc rId="34883" sId="5">
    <oc r="D81">
      <v>10785</v>
    </oc>
    <nc r="D81">
      <v>10885</v>
    </nc>
  </rcc>
  <rcc rId="34884" sId="5">
    <oc r="D82">
      <v>2310</v>
    </oc>
    <nc r="D82">
      <v>2370</v>
    </nc>
  </rcc>
  <rcc rId="34885" sId="5">
    <oc r="D83">
      <v>15885</v>
    </oc>
    <nc r="D83">
      <v>15935</v>
    </nc>
  </rcc>
  <rcc rId="34886" sId="5">
    <oc r="D84">
      <v>170</v>
    </oc>
    <nc r="D84">
      <v>205</v>
    </nc>
  </rcc>
  <rcc rId="34887" sId="5">
    <oc r="D85">
      <v>25870</v>
    </oc>
    <nc r="D85">
      <v>25995</v>
    </nc>
  </rcc>
  <rcc rId="34888" sId="5">
    <oc r="D86">
      <v>27440</v>
    </oc>
    <nc r="D86">
      <v>27505</v>
    </nc>
  </rcc>
  <rcc rId="34889" sId="5">
    <oc r="D87">
      <v>8905</v>
    </oc>
    <nc r="D87">
      <v>8970</v>
    </nc>
  </rcc>
  <rcc rId="34890" sId="5">
    <oc r="D88">
      <v>3105</v>
    </oc>
    <nc r="D88">
      <v>3140</v>
    </nc>
  </rcc>
  <rcc rId="34891" sId="5">
    <oc r="D89">
      <v>39880</v>
    </oc>
    <nc r="D89">
      <v>40825</v>
    </nc>
  </rcc>
  <rcc rId="34892" sId="5">
    <oc r="D90">
      <v>27550</v>
    </oc>
    <nc r="D90">
      <v>27610</v>
    </nc>
  </rcc>
  <rcc rId="34893" sId="5">
    <oc r="D91">
      <v>68540</v>
    </oc>
    <nc r="D91">
      <v>69040</v>
    </nc>
  </rcc>
  <rcc rId="34894" sId="5">
    <oc r="D92">
      <v>40895</v>
    </oc>
    <nc r="D92">
      <v>41125</v>
    </nc>
  </rcc>
  <rcc rId="34895" sId="5">
    <oc r="D94">
      <v>2395</v>
    </oc>
    <nc r="D94">
      <v>2625</v>
    </nc>
  </rcc>
  <rcc rId="34896" sId="5">
    <oc r="D95">
      <v>21270</v>
    </oc>
    <nc r="D95">
      <v>21550</v>
    </nc>
  </rcc>
  <rcc rId="34897" sId="5">
    <oc r="D96">
      <v>9145</v>
    </oc>
    <nc r="D96">
      <v>9285</v>
    </nc>
  </rcc>
  <rcc rId="34898" sId="5">
    <oc r="D97">
      <v>35020</v>
    </oc>
    <nc r="D97">
      <v>35225</v>
    </nc>
  </rcc>
  <rcc rId="34899" sId="5">
    <oc r="D98">
      <v>8735</v>
    </oc>
    <nc r="D98">
      <v>8825</v>
    </nc>
  </rcc>
  <rcc rId="34900" sId="5">
    <oc r="D99">
      <v>46645</v>
    </oc>
    <nc r="D99">
      <v>47305</v>
    </nc>
  </rcc>
  <rcc rId="34901" sId="5">
    <oc r="D100">
      <v>31480</v>
    </oc>
    <nc r="D100">
      <v>31670</v>
    </nc>
  </rcc>
  <rcc rId="34902" sId="5">
    <oc r="D101">
      <v>32375</v>
    </oc>
    <nc r="D101">
      <v>32935</v>
    </nc>
  </rcc>
  <rcc rId="34903" sId="5">
    <oc r="D102">
      <v>18120</v>
    </oc>
    <nc r="D102">
      <v>18420</v>
    </nc>
  </rcc>
  <rcc rId="34904" sId="5">
    <oc r="D103">
      <v>15190</v>
    </oc>
    <nc r="D103">
      <v>15375</v>
    </nc>
  </rcc>
  <rcc rId="34905" sId="5">
    <oc r="D104">
      <v>24235</v>
    </oc>
    <nc r="D104">
      <v>24335</v>
    </nc>
  </rcc>
  <rcc rId="34906" sId="5">
    <oc r="D105">
      <v>4640</v>
    </oc>
    <nc r="D105">
      <v>4800</v>
    </nc>
  </rcc>
  <rcc rId="34907" sId="5">
    <oc r="D106">
      <v>9745</v>
    </oc>
    <nc r="D106">
      <v>9880</v>
    </nc>
  </rcc>
  <rcc rId="34908" sId="5">
    <oc r="D108">
      <v>98725</v>
    </oc>
    <nc r="D108">
      <v>99005</v>
    </nc>
  </rcc>
  <rcc rId="34909" sId="5">
    <oc r="D109">
      <v>35270</v>
    </oc>
    <nc r="D109">
      <v>35305</v>
    </nc>
  </rcc>
  <rcc rId="34910" sId="5">
    <oc r="D110">
      <v>15680</v>
    </oc>
    <nc r="D110">
      <v>16105</v>
    </nc>
  </rcc>
  <rcc rId="34911" sId="5">
    <oc r="D111">
      <v>28465</v>
    </oc>
    <nc r="D111">
      <v>29045</v>
    </nc>
  </rcc>
  <rcc rId="34912" sId="5">
    <oc r="D112">
      <v>5905</v>
    </oc>
    <nc r="D112">
      <v>6095</v>
    </nc>
  </rcc>
  <rcc rId="34913" sId="5">
    <oc r="D113">
      <v>19985</v>
    </oc>
    <nc r="D113">
      <v>19990</v>
    </nc>
  </rcc>
  <rcc rId="34914" sId="5">
    <oc r="D114">
      <v>12685</v>
    </oc>
    <nc r="D114">
      <v>12890</v>
    </nc>
  </rcc>
  <rcc rId="34915" sId="5">
    <oc r="D115">
      <v>47805</v>
    </oc>
    <nc r="D115">
      <v>48130</v>
    </nc>
  </rcc>
  <rcc rId="34916" sId="5">
    <oc r="D116">
      <v>36860</v>
    </oc>
    <nc r="D116">
      <v>37050</v>
    </nc>
  </rcc>
  <rcc rId="34917" sId="5">
    <oc r="D117">
      <v>97490</v>
    </oc>
    <nc r="D117">
      <v>97790</v>
    </nc>
  </rcc>
  <rcc rId="34918" sId="5">
    <oc r="D118">
      <v>41620</v>
    </oc>
    <nc r="D118">
      <v>41950</v>
    </nc>
  </rcc>
  <rcc rId="34919" sId="5">
    <oc r="D119">
      <v>2880</v>
    </oc>
    <nc r="D119">
      <v>3040</v>
    </nc>
  </rcc>
  <rcc rId="34920" sId="5">
    <oc r="D120">
      <v>87815</v>
    </oc>
    <nc r="D120">
      <v>88050</v>
    </nc>
  </rcc>
  <rcc rId="34921" sId="5">
    <oc r="D121">
      <v>84535</v>
    </oc>
    <nc r="D121">
      <v>84700</v>
    </nc>
  </rcc>
  <rcc rId="34922" sId="5">
    <oc r="D122">
      <v>16075</v>
    </oc>
    <nc r="D122">
      <v>16160</v>
    </nc>
  </rcc>
  <rcc rId="34923" sId="5">
    <oc r="D123">
      <v>5430</v>
    </oc>
    <nc r="D123">
      <v>5510</v>
    </nc>
  </rcc>
  <rcc rId="34924" sId="5">
    <oc r="D124">
      <v>9080</v>
    </oc>
    <nc r="D124">
      <v>9200</v>
    </nc>
  </rcc>
  <rcc rId="34925" sId="5">
    <oc r="D125">
      <v>10570</v>
    </oc>
    <nc r="D125">
      <v>10740</v>
    </nc>
  </rcc>
  <rcc rId="34926" sId="5">
    <oc r="D126">
      <v>32255</v>
    </oc>
    <nc r="D126">
      <v>32540</v>
    </nc>
  </rcc>
  <rcc rId="34927" sId="5">
    <oc r="D127">
      <v>63115</v>
    </oc>
    <nc r="D127">
      <v>63820</v>
    </nc>
  </rcc>
  <rcc rId="34928" sId="5">
    <oc r="D128">
      <v>10930</v>
    </oc>
    <nc r="D128">
      <v>11395</v>
    </nc>
  </rcc>
  <rcc rId="34929" sId="5">
    <oc r="D129">
      <v>16350</v>
    </oc>
    <nc r="D129">
      <v>16460</v>
    </nc>
  </rcc>
  <rcc rId="34930" sId="5">
    <oc r="D131">
      <v>8760</v>
    </oc>
    <nc r="D131">
      <v>8815</v>
    </nc>
  </rcc>
  <rcc rId="34931" sId="5">
    <oc r="D132">
      <v>9970</v>
    </oc>
    <nc r="D132">
      <v>10060</v>
    </nc>
  </rcc>
  <rcc rId="34932" sId="5">
    <oc r="D133">
      <v>19480</v>
    </oc>
    <nc r="D133">
      <v>19590</v>
    </nc>
  </rcc>
  <rcc rId="34933" sId="5">
    <oc r="D134">
      <v>18960</v>
    </oc>
    <nc r="D134">
      <v>19205</v>
    </nc>
  </rcc>
  <rcc rId="34934" sId="5">
    <oc r="D135">
      <v>31655</v>
    </oc>
    <nc r="D135">
      <v>31785</v>
    </nc>
  </rcc>
  <rcc rId="34935" sId="5">
    <oc r="D136">
      <v>59850</v>
    </oc>
    <nc r="D136">
      <v>60180</v>
    </nc>
  </rcc>
  <rcc rId="34936" sId="5">
    <oc r="D137">
      <v>29885</v>
    </oc>
    <nc r="D137">
      <v>30125</v>
    </nc>
  </rcc>
  <rcc rId="34937" sId="5">
    <oc r="D138">
      <v>29685</v>
    </oc>
    <nc r="D138">
      <v>29995</v>
    </nc>
  </rcc>
  <rcc rId="34938" sId="5">
    <oc r="D139">
      <v>41235</v>
    </oc>
    <nc r="D139">
      <v>41395</v>
    </nc>
  </rcc>
  <rcc rId="34939" sId="5">
    <oc r="D140">
      <v>19690</v>
    </oc>
    <nc r="D140">
      <v>19870</v>
    </nc>
  </rcc>
  <rcc rId="34940" sId="5">
    <oc r="D141">
      <v>9675</v>
    </oc>
    <nc r="D141">
      <v>9780</v>
    </nc>
  </rcc>
  <rcc rId="34941" sId="5">
    <oc r="D142">
      <v>28130</v>
    </oc>
    <nc r="D142">
      <v>28440</v>
    </nc>
  </rcc>
  <rcc rId="34942" sId="5">
    <oc r="D143">
      <v>42085</v>
    </oc>
    <nc r="D143">
      <v>42220</v>
    </nc>
  </rcc>
  <rcc rId="34943" sId="5">
    <oc r="D144">
      <v>59390</v>
    </oc>
    <nc r="D144">
      <v>59690</v>
    </nc>
  </rcc>
  <rcc rId="34944" sId="5">
    <oc r="D145">
      <v>11355</v>
    </oc>
    <nc r="D145">
      <v>11565</v>
    </nc>
  </rcc>
  <rcc rId="34945" sId="5">
    <oc r="D146">
      <v>13325</v>
    </oc>
    <nc r="D146">
      <v>13480</v>
    </nc>
  </rcc>
  <rcc rId="34946" sId="5">
    <oc r="D147">
      <v>31160</v>
    </oc>
    <nc r="D147">
      <v>31495</v>
    </nc>
  </rcc>
  <rcc rId="34947" sId="5">
    <oc r="D148">
      <v>13840</v>
    </oc>
    <nc r="D148">
      <v>13880</v>
    </nc>
  </rcc>
  <rcc rId="34948" sId="5">
    <oc r="D149">
      <v>40765</v>
    </oc>
    <nc r="D149">
      <v>40870</v>
    </nc>
  </rcc>
  <rcc rId="34949" sId="5">
    <oc r="D150">
      <v>39525</v>
    </oc>
    <nc r="D150">
      <v>39620</v>
    </nc>
  </rcc>
  <rcc rId="34950" sId="5">
    <oc r="D151">
      <v>45660</v>
    </oc>
    <nc r="D151">
      <v>45965</v>
    </nc>
  </rcc>
  <rcc rId="34951" sId="5">
    <oc r="D152">
      <v>23965</v>
    </oc>
    <nc r="D152">
      <v>24130</v>
    </nc>
  </rcc>
  <rcc rId="34952" sId="5">
    <oc r="D154">
      <v>29495</v>
    </oc>
    <nc r="D154">
      <v>29565</v>
    </nc>
  </rcc>
  <rcc rId="34953" sId="5">
    <oc r="D155">
      <v>78475</v>
    </oc>
    <nc r="D155">
      <v>79170</v>
    </nc>
  </rcc>
  <rcc rId="34954" sId="5">
    <oc r="D156">
      <v>26015</v>
    </oc>
    <nc r="D156">
      <v>26205</v>
    </nc>
  </rcc>
  <rcc rId="34955" sId="5">
    <oc r="D157">
      <v>37500</v>
    </oc>
    <nc r="D157">
      <v>37750</v>
    </nc>
  </rcc>
  <rcc rId="34956" sId="5">
    <oc r="D158">
      <v>5550</v>
    </oc>
    <nc r="D158">
      <v>5805</v>
    </nc>
  </rcc>
  <rcc rId="34957" sId="5">
    <oc r="D159">
      <v>8115</v>
    </oc>
    <nc r="D159">
      <v>8235</v>
    </nc>
  </rcc>
  <rcc rId="34958" sId="5">
    <oc r="D160">
      <v>15285</v>
    </oc>
    <nc r="D160">
      <v>15770</v>
    </nc>
  </rcc>
  <rcc rId="34959" sId="5">
    <oc r="D161">
      <v>92355</v>
    </oc>
    <nc r="D161">
      <v>92425</v>
    </nc>
  </rcc>
  <rcc rId="34960" sId="5">
    <oc r="D162">
      <v>75370</v>
    </oc>
    <nc r="D162">
      <v>75670</v>
    </nc>
  </rcc>
  <rcc rId="34961" sId="5">
    <oc r="D163">
      <v>21210</v>
    </oc>
    <nc r="D163">
      <v>21520</v>
    </nc>
  </rcc>
  <rcc rId="34962" sId="5">
    <oc r="D164">
      <v>46605</v>
    </oc>
    <nc r="D164">
      <v>46630</v>
    </nc>
  </rcc>
  <rcc rId="34963" sId="5">
    <oc r="D166">
      <v>24100</v>
    </oc>
    <nc r="D166">
      <v>24215</v>
    </nc>
  </rcc>
  <rcc rId="34964" sId="5">
    <oc r="D167">
      <v>1605</v>
    </oc>
    <nc r="D167">
      <v>1730</v>
    </nc>
  </rcc>
  <rcc rId="34965" sId="5">
    <oc r="D168">
      <v>13760</v>
    </oc>
    <nc r="D168">
      <v>13890</v>
    </nc>
  </rcc>
  <rcc rId="34966" sId="5">
    <oc r="D169">
      <v>13320</v>
    </oc>
    <nc r="D169">
      <v>13455</v>
    </nc>
  </rcc>
  <rcc rId="34967" sId="5">
    <oc r="D170">
      <v>11395</v>
    </oc>
    <nc r="D170">
      <v>11590</v>
    </nc>
  </rcc>
  <rcc rId="34968" sId="5">
    <oc r="D171">
      <v>71850</v>
    </oc>
    <nc r="D171">
      <v>72120</v>
    </nc>
  </rcc>
  <rcc rId="34969" sId="5">
    <oc r="D172">
      <v>40865</v>
    </oc>
    <nc r="D172">
      <v>41105</v>
    </nc>
  </rcc>
  <rcc rId="34970" sId="5">
    <oc r="D173">
      <v>20465</v>
    </oc>
    <nc r="D173">
      <v>20670</v>
    </nc>
  </rcc>
  <rcc rId="34971" sId="5">
    <oc r="D174">
      <v>10795</v>
    </oc>
    <nc r="D174">
      <v>10925</v>
    </nc>
  </rcc>
  <rcc rId="34972" sId="5">
    <oc r="D175">
      <v>53995</v>
    </oc>
    <nc r="D175">
      <v>54340</v>
    </nc>
  </rcc>
  <rcc rId="34973" sId="5">
    <oc r="D176">
      <v>45635</v>
    </oc>
    <nc r="D176">
      <v>45735</v>
    </nc>
  </rcc>
  <rcc rId="34974" sId="5">
    <oc r="D177">
      <v>34685</v>
    </oc>
    <nc r="D177">
      <v>35015</v>
    </nc>
  </rcc>
  <rcc rId="34975" sId="5">
    <oc r="D179">
      <v>50525</v>
    </oc>
    <nc r="D179">
      <v>50765</v>
    </nc>
  </rcc>
  <rcc rId="34976" sId="5">
    <oc r="D180">
      <v>39625</v>
    </oc>
    <nc r="D180">
      <v>39765</v>
    </nc>
  </rcc>
  <rcc rId="34977" sId="5">
    <oc r="D181">
      <v>10825</v>
    </oc>
    <nc r="D181">
      <v>11015</v>
    </nc>
  </rcc>
  <rcc rId="34978" sId="5">
    <oc r="D182">
      <v>9545</v>
    </oc>
    <nc r="D182">
      <v>9705</v>
    </nc>
  </rcc>
  <rcc rId="34979" sId="5">
    <oc r="D183">
      <v>32105</v>
    </oc>
    <nc r="D183">
      <v>32295</v>
    </nc>
  </rcc>
  <rcc rId="34980" sId="5">
    <oc r="D184">
      <v>24120</v>
    </oc>
    <nc r="D184">
      <v>24395</v>
    </nc>
  </rcc>
  <rcc rId="34981" sId="5">
    <oc r="D185">
      <v>11210</v>
    </oc>
    <nc r="D185">
      <v>11385</v>
    </nc>
  </rcc>
  <rcc rId="34982" sId="5">
    <oc r="D186">
      <v>19760</v>
    </oc>
    <nc r="D186">
      <v>20030</v>
    </nc>
  </rcc>
  <rcc rId="34983" sId="5">
    <oc r="D187">
      <v>40770</v>
    </oc>
    <nc r="D187">
      <v>40845</v>
    </nc>
  </rcc>
  <rcc rId="34984" sId="5">
    <oc r="D188">
      <v>13770</v>
    </oc>
    <nc r="D188">
      <v>13935</v>
    </nc>
  </rcc>
  <rcc rId="34985" sId="5">
    <oc r="D189">
      <v>124505</v>
    </oc>
    <nc r="D189">
      <v>124855</v>
    </nc>
  </rcc>
  <rcc rId="34986" sId="5">
    <oc r="D190">
      <v>8285</v>
    </oc>
    <nc r="D190">
      <v>8595</v>
    </nc>
  </rcc>
  <rcc rId="34987" sId="5">
    <oc r="D191">
      <v>27300</v>
    </oc>
    <nc r="D191">
      <v>27720</v>
    </nc>
  </rcc>
  <rcc rId="34988" sId="5">
    <oc r="D192">
      <v>34195</v>
    </oc>
    <nc r="D192">
      <v>34600</v>
    </nc>
  </rcc>
  <rcc rId="34989" sId="5">
    <oc r="D193">
      <v>28311</v>
    </oc>
    <nc r="D193">
      <v>28395</v>
    </nc>
  </rcc>
  <rcc rId="34990" sId="5">
    <oc r="D195">
      <v>10400</v>
    </oc>
    <nc r="D195">
      <v>10495</v>
    </nc>
  </rcc>
  <rcc rId="34991" sId="5">
    <oc r="D196">
      <v>23650</v>
    </oc>
    <nc r="D196">
      <v>24090</v>
    </nc>
  </rcc>
  <rcc rId="34992" sId="5">
    <oc r="D197">
      <v>9855</v>
    </oc>
    <nc r="D197">
      <v>9965</v>
    </nc>
  </rcc>
  <rcc rId="34993" sId="5">
    <oc r="D198">
      <v>18420</v>
    </oc>
    <nc r="D198">
      <v>18610</v>
    </nc>
  </rcc>
  <rcc rId="34994" sId="5">
    <oc r="D199">
      <v>16460</v>
    </oc>
    <nc r="D199">
      <v>16500</v>
    </nc>
  </rcc>
  <rcc rId="34995" sId="5">
    <oc r="D201">
      <v>16545</v>
    </oc>
    <nc r="D201">
      <v>16775</v>
    </nc>
  </rcc>
  <rcc rId="34996" sId="5">
    <oc r="E6">
      <v>14360</v>
    </oc>
    <nc r="E6"/>
  </rcc>
  <rcc rId="34997" sId="5">
    <oc r="E7">
      <v>5775</v>
    </oc>
    <nc r="E7"/>
  </rcc>
  <rcc rId="34998" sId="5">
    <oc r="E8">
      <v>17080</v>
    </oc>
    <nc r="E8"/>
  </rcc>
  <rcc rId="34999" sId="5">
    <oc r="E9">
      <v>11455</v>
    </oc>
    <nc r="E9"/>
  </rcc>
  <rcc rId="35000" sId="5">
    <oc r="E10">
      <v>21135</v>
    </oc>
    <nc r="E10"/>
  </rcc>
  <rcc rId="35001" sId="5">
    <oc r="E11">
      <v>45710</v>
    </oc>
    <nc r="E11"/>
  </rcc>
  <rcc rId="35002" sId="5">
    <oc r="E12">
      <v>21170</v>
    </oc>
    <nc r="E12"/>
  </rcc>
  <rcc rId="35003" sId="5">
    <oc r="E13">
      <v>14095</v>
    </oc>
    <nc r="E13"/>
  </rcc>
  <rcc rId="35004" sId="5">
    <oc r="E15">
      <v>20270</v>
    </oc>
    <nc r="E15"/>
  </rcc>
  <rcc rId="35005" sId="5">
    <oc r="E16">
      <v>7335</v>
    </oc>
    <nc r="E16"/>
  </rcc>
  <rcc rId="35006" sId="5">
    <oc r="E17">
      <v>33230</v>
    </oc>
    <nc r="E17"/>
  </rcc>
  <rcc rId="35007" sId="5">
    <oc r="E18">
      <v>19175</v>
    </oc>
    <nc r="E18"/>
  </rcc>
  <rcc rId="35008" sId="5">
    <oc r="E19">
      <v>14180</v>
    </oc>
    <nc r="E19"/>
  </rcc>
  <rcc rId="35009" sId="5">
    <oc r="E20">
      <v>54215</v>
    </oc>
    <nc r="E20"/>
  </rcc>
  <rcc rId="35010" sId="5">
    <oc r="E21">
      <v>70900</v>
    </oc>
    <nc r="E21"/>
  </rcc>
  <rcc rId="35011" sId="5">
    <oc r="E22">
      <v>55045</v>
    </oc>
    <nc r="E22"/>
  </rcc>
  <rcc rId="35012" sId="5">
    <oc r="E23">
      <v>11940</v>
    </oc>
    <nc r="E23"/>
  </rcc>
  <rcc rId="35013" sId="5">
    <oc r="E24">
      <v>8420</v>
    </oc>
    <nc r="E24"/>
  </rcc>
  <rcc rId="35014" sId="5">
    <oc r="E25">
      <v>14560</v>
    </oc>
    <nc r="E25"/>
  </rcc>
  <rcc rId="35015" sId="5">
    <oc r="E26">
      <v>9310</v>
    </oc>
    <nc r="E26"/>
  </rcc>
  <rcc rId="35016" sId="5">
    <oc r="E27">
      <v>4845</v>
    </oc>
    <nc r="E27"/>
  </rcc>
  <rcc rId="35017" sId="5">
    <oc r="E28">
      <v>6960</v>
    </oc>
    <nc r="E28"/>
  </rcc>
  <rcc rId="35018" sId="5">
    <oc r="E29">
      <v>23125</v>
    </oc>
    <nc r="E29"/>
  </rcc>
  <rcc rId="35019" sId="5">
    <oc r="E30">
      <v>62695</v>
    </oc>
    <nc r="E30"/>
  </rcc>
  <rcc rId="35020" sId="5">
    <oc r="E31">
      <v>20690</v>
    </oc>
    <nc r="E31"/>
  </rcc>
  <rcc rId="35021" sId="5">
    <oc r="E32">
      <v>19425</v>
    </oc>
    <nc r="E32"/>
  </rcc>
  <rcc rId="35022" sId="5">
    <oc r="E33">
      <v>55725</v>
    </oc>
    <nc r="E33"/>
  </rcc>
  <rcc rId="35023" sId="5">
    <oc r="E34">
      <v>14150</v>
    </oc>
    <nc r="E34"/>
  </rcc>
  <rcc rId="35024" sId="5">
    <oc r="E35">
      <v>11050</v>
    </oc>
    <nc r="E35"/>
  </rcc>
  <rcc rId="35025" sId="5">
    <oc r="E36">
      <v>70505</v>
    </oc>
    <nc r="E36"/>
  </rcc>
  <rcc rId="35026" sId="5">
    <oc r="E37">
      <v>27770</v>
    </oc>
    <nc r="E37"/>
  </rcc>
  <rcc rId="35027" sId="5">
    <oc r="E38">
      <v>93085</v>
    </oc>
    <nc r="E38"/>
  </rcc>
  <rcc rId="35028" sId="5">
    <oc r="E39">
      <v>12825</v>
    </oc>
    <nc r="E39"/>
  </rcc>
  <rcc rId="35029" sId="5">
    <oc r="E40">
      <v>65370</v>
    </oc>
    <nc r="E40"/>
  </rcc>
  <rcc rId="35030" sId="5">
    <oc r="E41">
      <v>19840</v>
    </oc>
    <nc r="E41"/>
  </rcc>
  <rcc rId="35031" sId="5">
    <oc r="E42">
      <v>109060</v>
    </oc>
    <nc r="E42"/>
  </rcc>
  <rcc rId="35032" sId="5">
    <oc r="E43">
      <v>14730</v>
    </oc>
    <nc r="E43"/>
  </rcc>
  <rcc rId="35033" sId="5">
    <oc r="E44">
      <v>23680</v>
    </oc>
    <nc r="E44"/>
  </rcc>
  <rcc rId="35034" sId="5">
    <oc r="E45">
      <v>20605</v>
    </oc>
    <nc r="E45"/>
  </rcc>
  <rcc rId="35035" sId="5">
    <oc r="E46">
      <v>690</v>
    </oc>
    <nc r="E46"/>
  </rcc>
  <rcc rId="35036" sId="5">
    <oc r="E47">
      <v>11915</v>
    </oc>
    <nc r="E47"/>
  </rcc>
  <rcc rId="35037" sId="5">
    <oc r="E48">
      <v>25740</v>
    </oc>
    <nc r="E48"/>
  </rcc>
  <rcc rId="35038" sId="5">
    <oc r="E49">
      <v>35295</v>
    </oc>
    <nc r="E49"/>
  </rcc>
  <rcc rId="35039" sId="5">
    <oc r="E50">
      <v>19760</v>
    </oc>
    <nc r="E50"/>
  </rcc>
  <rcc rId="35040" sId="5">
    <oc r="E51">
      <v>2920</v>
    </oc>
    <nc r="E51"/>
  </rcc>
  <rcc rId="35041" sId="5">
    <oc r="E52">
      <v>23045</v>
    </oc>
    <nc r="E52"/>
  </rcc>
  <rcc rId="35042" sId="5">
    <oc r="E53">
      <v>36900</v>
    </oc>
    <nc r="E53"/>
  </rcc>
  <rcc rId="35043" sId="5">
    <oc r="E54">
      <v>43200</v>
    </oc>
    <nc r="E54"/>
  </rcc>
  <rcc rId="35044" sId="5">
    <oc r="E55">
      <v>9040</v>
    </oc>
    <nc r="E55"/>
  </rcc>
  <rcc rId="35045" sId="5">
    <oc r="E56">
      <v>266325</v>
    </oc>
    <nc r="E56"/>
  </rcc>
  <rcc rId="35046" sId="5">
    <oc r="E57">
      <v>32435</v>
    </oc>
    <nc r="E57"/>
  </rcc>
  <rcc rId="35047" sId="5">
    <oc r="E58">
      <v>9395</v>
    </oc>
    <nc r="E58"/>
  </rcc>
  <rcc rId="35048" sId="5">
    <oc r="E59">
      <v>67170</v>
    </oc>
    <nc r="E59"/>
  </rcc>
  <rcc rId="35049" sId="5">
    <oc r="E61">
      <v>4070</v>
    </oc>
    <nc r="E61"/>
  </rcc>
  <rcc rId="35050" sId="5">
    <oc r="E62">
      <v>9085</v>
    </oc>
    <nc r="E62"/>
  </rcc>
  <rcc rId="35051" sId="5">
    <oc r="E63">
      <v>1960</v>
    </oc>
    <nc r="E63"/>
  </rcc>
  <rcc rId="35052" sId="5">
    <oc r="E64">
      <v>20295</v>
    </oc>
    <nc r="E64"/>
  </rcc>
  <rcc rId="35053" sId="5">
    <oc r="E65">
      <v>7305</v>
    </oc>
    <nc r="E65"/>
  </rcc>
  <rcc rId="35054" sId="5">
    <oc r="E66">
      <v>24030</v>
    </oc>
    <nc r="E66"/>
  </rcc>
  <rcc rId="35055" sId="5">
    <oc r="E67">
      <v>30910</v>
    </oc>
    <nc r="E67"/>
  </rcc>
  <rcc rId="35056" sId="5">
    <oc r="E68">
      <v>6055</v>
    </oc>
    <nc r="E68"/>
  </rcc>
  <rcc rId="35057" sId="5">
    <oc r="E70">
      <v>20725</v>
    </oc>
    <nc r="E70"/>
  </rcc>
  <rcc rId="35058" sId="5">
    <oc r="E71">
      <v>36860</v>
    </oc>
    <nc r="E71"/>
  </rcc>
  <rcc rId="35059" sId="5">
    <oc r="E72">
      <v>33730</v>
    </oc>
    <nc r="E72"/>
  </rcc>
  <rcc rId="35060" sId="5">
    <oc r="E73">
      <v>3945</v>
    </oc>
    <nc r="E73"/>
  </rcc>
  <rcc rId="35061" sId="5">
    <oc r="E74">
      <v>7945</v>
    </oc>
    <nc r="E74"/>
  </rcc>
  <rcc rId="35062" sId="5">
    <oc r="E75">
      <v>6000</v>
    </oc>
    <nc r="E75"/>
  </rcc>
  <rcc rId="35063" sId="5">
    <oc r="E76">
      <v>60595</v>
    </oc>
    <nc r="E76"/>
  </rcc>
  <rcc rId="35064" sId="5">
    <oc r="E77">
      <v>12670</v>
    </oc>
    <nc r="E77"/>
  </rcc>
  <rcc rId="35065" sId="5">
    <oc r="E78">
      <v>12445</v>
    </oc>
    <nc r="E78"/>
  </rcc>
  <rcc rId="35066" sId="5">
    <oc r="E79">
      <v>9680</v>
    </oc>
    <nc r="E79"/>
  </rcc>
  <rcc rId="35067" sId="5">
    <oc r="E80">
      <v>8210</v>
    </oc>
    <nc r="E80"/>
  </rcc>
  <rcc rId="35068" sId="5">
    <oc r="E81">
      <v>10885</v>
    </oc>
    <nc r="E81"/>
  </rcc>
  <rcc rId="35069" sId="5">
    <oc r="E82">
      <v>2370</v>
    </oc>
    <nc r="E82"/>
  </rcc>
  <rcc rId="35070" sId="5">
    <oc r="E83">
      <v>15935</v>
    </oc>
    <nc r="E83"/>
  </rcc>
  <rcc rId="35071" sId="5">
    <oc r="E84">
      <v>205</v>
    </oc>
    <nc r="E84"/>
  </rcc>
  <rcc rId="35072" sId="5">
    <oc r="E85">
      <v>25995</v>
    </oc>
    <nc r="E85"/>
  </rcc>
  <rcc rId="35073" sId="5">
    <oc r="E86">
      <v>27505</v>
    </oc>
    <nc r="E86"/>
  </rcc>
  <rcc rId="35074" sId="5">
    <oc r="E87">
      <v>8970</v>
    </oc>
    <nc r="E87"/>
  </rcc>
  <rcc rId="35075" sId="5">
    <oc r="E88">
      <v>3140</v>
    </oc>
    <nc r="E88"/>
  </rcc>
  <rcc rId="35076" sId="5">
    <oc r="E89">
      <v>40825</v>
    </oc>
    <nc r="E89"/>
  </rcc>
  <rcc rId="35077" sId="5">
    <oc r="E90">
      <v>27610</v>
    </oc>
    <nc r="E90"/>
  </rcc>
  <rcc rId="35078" sId="5">
    <oc r="E91">
      <v>69040</v>
    </oc>
    <nc r="E91"/>
  </rcc>
  <rcc rId="35079" sId="5">
    <oc r="E92">
      <v>41125</v>
    </oc>
    <nc r="E92"/>
  </rcc>
  <rcc rId="35080" sId="5">
    <oc r="E94">
      <v>2625</v>
    </oc>
    <nc r="E94"/>
  </rcc>
  <rcc rId="35081" sId="5">
    <oc r="E95">
      <v>21550</v>
    </oc>
    <nc r="E95"/>
  </rcc>
  <rcc rId="35082" sId="5">
    <oc r="E96">
      <v>9285</v>
    </oc>
    <nc r="E96"/>
  </rcc>
  <rcc rId="35083" sId="5">
    <oc r="E97">
      <v>35225</v>
    </oc>
    <nc r="E97"/>
  </rcc>
  <rcc rId="35084" sId="5">
    <oc r="E98">
      <v>8825</v>
    </oc>
    <nc r="E98"/>
  </rcc>
  <rcc rId="35085" sId="5">
    <oc r="E99">
      <v>47305</v>
    </oc>
    <nc r="E99"/>
  </rcc>
  <rcc rId="35086" sId="5">
    <oc r="E100">
      <v>31670</v>
    </oc>
    <nc r="E100"/>
  </rcc>
  <rcc rId="35087" sId="5">
    <oc r="E101">
      <v>32935</v>
    </oc>
    <nc r="E101"/>
  </rcc>
  <rcc rId="35088" sId="5">
    <oc r="E102">
      <v>18420</v>
    </oc>
    <nc r="E102"/>
  </rcc>
  <rcc rId="35089" sId="5">
    <oc r="E103">
      <v>15375</v>
    </oc>
    <nc r="E103"/>
  </rcc>
  <rcc rId="35090" sId="5">
    <oc r="E104">
      <v>24335</v>
    </oc>
    <nc r="E104"/>
  </rcc>
  <rcc rId="35091" sId="5">
    <oc r="E105">
      <v>4800</v>
    </oc>
    <nc r="E105"/>
  </rcc>
  <rcc rId="35092" sId="5">
    <oc r="E106">
      <v>9880</v>
    </oc>
    <nc r="E106"/>
  </rcc>
  <rcc rId="35093" sId="5">
    <oc r="E107">
      <v>5480</v>
    </oc>
    <nc r="E107"/>
  </rcc>
  <rcc rId="35094" sId="5">
    <oc r="E108">
      <v>99005</v>
    </oc>
    <nc r="E108"/>
  </rcc>
  <rcc rId="35095" sId="5">
    <oc r="E109">
      <v>35305</v>
    </oc>
    <nc r="E109"/>
  </rcc>
  <rcc rId="35096" sId="5">
    <oc r="E110">
      <v>16105</v>
    </oc>
    <nc r="E110"/>
  </rcc>
  <rcc rId="35097" sId="5">
    <oc r="E111">
      <v>29045</v>
    </oc>
    <nc r="E111"/>
  </rcc>
  <rcc rId="35098" sId="5">
    <oc r="E112">
      <v>6095</v>
    </oc>
    <nc r="E112"/>
  </rcc>
  <rcc rId="35099" sId="5">
    <oc r="E113">
      <v>19990</v>
    </oc>
    <nc r="E113"/>
  </rcc>
  <rcc rId="35100" sId="5">
    <oc r="E114">
      <v>12890</v>
    </oc>
    <nc r="E114"/>
  </rcc>
  <rcc rId="35101" sId="5">
    <oc r="E115">
      <v>48130</v>
    </oc>
    <nc r="E115"/>
  </rcc>
  <rcc rId="35102" sId="5">
    <oc r="E116">
      <v>37050</v>
    </oc>
    <nc r="E116"/>
  </rcc>
  <rcc rId="35103" sId="5">
    <oc r="E117">
      <v>97790</v>
    </oc>
    <nc r="E117"/>
  </rcc>
  <rcc rId="35104" sId="5">
    <oc r="E118">
      <v>41950</v>
    </oc>
    <nc r="E118"/>
  </rcc>
  <rcc rId="35105" sId="5">
    <oc r="E119">
      <v>3040</v>
    </oc>
    <nc r="E119"/>
  </rcc>
  <rcc rId="35106" sId="5">
    <oc r="E120">
      <v>88050</v>
    </oc>
    <nc r="E120"/>
  </rcc>
  <rcc rId="35107" sId="5">
    <oc r="E121">
      <v>84700</v>
    </oc>
    <nc r="E121"/>
  </rcc>
  <rcc rId="35108" sId="5">
    <oc r="E122">
      <v>16160</v>
    </oc>
    <nc r="E122"/>
  </rcc>
  <rcc rId="35109" sId="5">
    <oc r="E123">
      <v>5510</v>
    </oc>
    <nc r="E123"/>
  </rcc>
  <rcc rId="35110" sId="5">
    <oc r="E124">
      <v>9200</v>
    </oc>
    <nc r="E124"/>
  </rcc>
  <rcc rId="35111" sId="5">
    <oc r="E125">
      <v>10740</v>
    </oc>
    <nc r="E125"/>
  </rcc>
  <rcc rId="35112" sId="5">
    <oc r="E126">
      <v>32540</v>
    </oc>
    <nc r="E126"/>
  </rcc>
  <rcc rId="35113" sId="5">
    <oc r="E127">
      <v>63820</v>
    </oc>
    <nc r="E127"/>
  </rcc>
  <rcc rId="35114" sId="5">
    <oc r="E128">
      <v>11395</v>
    </oc>
    <nc r="E128"/>
  </rcc>
  <rcc rId="35115" sId="5">
    <oc r="E129">
      <v>16460</v>
    </oc>
    <nc r="E129"/>
  </rcc>
  <rcc rId="35116" sId="5">
    <oc r="E130">
      <v>12540</v>
    </oc>
    <nc r="E130"/>
  </rcc>
  <rcc rId="35117" sId="5">
    <oc r="E131">
      <v>8815</v>
    </oc>
    <nc r="E131"/>
  </rcc>
  <rcc rId="35118" sId="5">
    <oc r="E132">
      <v>10060</v>
    </oc>
    <nc r="E132"/>
  </rcc>
  <rcc rId="35119" sId="5">
    <oc r="E133">
      <v>19590</v>
    </oc>
    <nc r="E133"/>
  </rcc>
  <rcc rId="35120" sId="5">
    <oc r="E134">
      <v>19205</v>
    </oc>
    <nc r="E134"/>
  </rcc>
  <rcc rId="35121" sId="5">
    <oc r="E135">
      <v>31785</v>
    </oc>
    <nc r="E135"/>
  </rcc>
  <rcc rId="35122" sId="5">
    <oc r="E136">
      <v>60180</v>
    </oc>
    <nc r="E136"/>
  </rcc>
  <rcc rId="35123" sId="5">
    <oc r="E137">
      <v>30125</v>
    </oc>
    <nc r="E137"/>
  </rcc>
  <rcc rId="35124" sId="5">
    <oc r="E138">
      <v>29995</v>
    </oc>
    <nc r="E138"/>
  </rcc>
  <rcc rId="35125" sId="5">
    <oc r="E139">
      <v>41395</v>
    </oc>
    <nc r="E139"/>
  </rcc>
  <rcc rId="35126" sId="5">
    <oc r="E140">
      <v>19870</v>
    </oc>
    <nc r="E140"/>
  </rcc>
  <rcc rId="35127" sId="5">
    <oc r="E141">
      <v>9780</v>
    </oc>
    <nc r="E141"/>
  </rcc>
  <rcc rId="35128" sId="5">
    <oc r="E142">
      <v>28440</v>
    </oc>
    <nc r="E142"/>
  </rcc>
  <rcc rId="35129" sId="5">
    <oc r="E143">
      <v>42220</v>
    </oc>
    <nc r="E143"/>
  </rcc>
  <rcc rId="35130" sId="5">
    <oc r="E144">
      <v>59690</v>
    </oc>
    <nc r="E144"/>
  </rcc>
  <rcc rId="35131" sId="5">
    <oc r="E145">
      <v>11565</v>
    </oc>
    <nc r="E145"/>
  </rcc>
  <rcc rId="35132" sId="5">
    <oc r="E146">
      <v>13480</v>
    </oc>
    <nc r="E146"/>
  </rcc>
  <rcc rId="35133" sId="5">
    <oc r="E147">
      <v>31495</v>
    </oc>
    <nc r="E147"/>
  </rcc>
  <rcc rId="35134" sId="5">
    <oc r="E148">
      <v>13880</v>
    </oc>
    <nc r="E148"/>
  </rcc>
  <rcc rId="35135" sId="5">
    <oc r="E149">
      <v>40870</v>
    </oc>
    <nc r="E149"/>
  </rcc>
  <rcc rId="35136" sId="5">
    <oc r="E150">
      <v>39620</v>
    </oc>
    <nc r="E150"/>
  </rcc>
  <rcc rId="35137" sId="5">
    <oc r="E151">
      <v>45965</v>
    </oc>
    <nc r="E151"/>
  </rcc>
  <rcc rId="35138" sId="5">
    <oc r="E152">
      <v>24130</v>
    </oc>
    <nc r="E152"/>
  </rcc>
  <rcc rId="35139" sId="5">
    <oc r="E153">
      <v>1405</v>
    </oc>
    <nc r="E153"/>
  </rcc>
  <rcc rId="35140" sId="5">
    <oc r="E154">
      <v>29565</v>
    </oc>
    <nc r="E154"/>
  </rcc>
  <rcc rId="35141" sId="5">
    <oc r="E155">
      <v>79170</v>
    </oc>
    <nc r="E155"/>
  </rcc>
  <rcc rId="35142" sId="5">
    <oc r="E156">
      <v>26205</v>
    </oc>
    <nc r="E156"/>
  </rcc>
  <rcc rId="35143" sId="5">
    <oc r="E157">
      <v>37750</v>
    </oc>
    <nc r="E157"/>
  </rcc>
  <rcc rId="35144" sId="5">
    <oc r="E158">
      <v>5805</v>
    </oc>
    <nc r="E158"/>
  </rcc>
  <rcc rId="35145" sId="5">
    <oc r="E159">
      <v>8235</v>
    </oc>
    <nc r="E159"/>
  </rcc>
  <rcc rId="35146" sId="5">
    <oc r="E160">
      <v>15770</v>
    </oc>
    <nc r="E160"/>
  </rcc>
  <rcc rId="35147" sId="5">
    <oc r="E161">
      <v>92425</v>
    </oc>
    <nc r="E161"/>
  </rcc>
  <rcc rId="35148" sId="5">
    <oc r="E162">
      <v>75670</v>
    </oc>
    <nc r="E162"/>
  </rcc>
  <rcc rId="35149" sId="5">
    <oc r="E163">
      <v>21520</v>
    </oc>
    <nc r="E163"/>
  </rcc>
  <rcc rId="35150" sId="5">
    <oc r="E164">
      <v>46630</v>
    </oc>
    <nc r="E164"/>
  </rcc>
  <rcc rId="35151" sId="5">
    <oc r="E166">
      <v>24215</v>
    </oc>
    <nc r="E166"/>
  </rcc>
  <rcc rId="35152" sId="5">
    <oc r="E167">
      <v>1730</v>
    </oc>
    <nc r="E167"/>
  </rcc>
  <rcc rId="35153" sId="5">
    <oc r="E168">
      <v>13890</v>
    </oc>
    <nc r="E168"/>
  </rcc>
  <rcc rId="35154" sId="5">
    <oc r="E169">
      <v>13455</v>
    </oc>
    <nc r="E169"/>
  </rcc>
  <rcc rId="35155" sId="5">
    <oc r="E170">
      <v>11590</v>
    </oc>
    <nc r="E170"/>
  </rcc>
  <rcc rId="35156" sId="5">
    <oc r="E171">
      <v>72120</v>
    </oc>
    <nc r="E171"/>
  </rcc>
  <rcc rId="35157" sId="5">
    <oc r="E172">
      <v>41105</v>
    </oc>
    <nc r="E172"/>
  </rcc>
  <rcc rId="35158" sId="5">
    <oc r="E173">
      <v>20670</v>
    </oc>
    <nc r="E173"/>
  </rcc>
  <rcc rId="35159" sId="5">
    <oc r="E174">
      <v>10925</v>
    </oc>
    <nc r="E174"/>
  </rcc>
  <rcc rId="35160" sId="5">
    <oc r="E175">
      <v>54340</v>
    </oc>
    <nc r="E175"/>
  </rcc>
  <rcc rId="35161" sId="5">
    <oc r="E176">
      <v>45735</v>
    </oc>
    <nc r="E176"/>
  </rcc>
  <rcc rId="35162" sId="5">
    <oc r="E177">
      <v>35015</v>
    </oc>
    <nc r="E177"/>
  </rcc>
  <rcc rId="35163" sId="5">
    <oc r="E179">
      <v>50765</v>
    </oc>
    <nc r="E179"/>
  </rcc>
  <rcc rId="35164" sId="5">
    <oc r="E180">
      <v>39765</v>
    </oc>
    <nc r="E180"/>
  </rcc>
  <rcc rId="35165" sId="5">
    <oc r="E181">
      <v>11015</v>
    </oc>
    <nc r="E181"/>
  </rcc>
  <rcc rId="35166" sId="5">
    <oc r="E182">
      <v>9705</v>
    </oc>
    <nc r="E182"/>
  </rcc>
  <rcc rId="35167" sId="5">
    <oc r="E183">
      <v>32295</v>
    </oc>
    <nc r="E183"/>
  </rcc>
  <rcc rId="35168" sId="5">
    <oc r="E184">
      <v>24395</v>
    </oc>
    <nc r="E184"/>
  </rcc>
  <rcc rId="35169" sId="5">
    <oc r="E185">
      <v>11385</v>
    </oc>
    <nc r="E185"/>
  </rcc>
  <rcc rId="35170" sId="5">
    <oc r="E186">
      <v>20030</v>
    </oc>
    <nc r="E186"/>
  </rcc>
  <rcc rId="35171" sId="5">
    <oc r="E187">
      <v>40845</v>
    </oc>
    <nc r="E187"/>
  </rcc>
  <rcc rId="35172" sId="5">
    <oc r="E188">
      <v>13935</v>
    </oc>
    <nc r="E188"/>
  </rcc>
  <rcc rId="35173" sId="5">
    <oc r="E189">
      <v>124855</v>
    </oc>
    <nc r="E189"/>
  </rcc>
  <rcc rId="35174" sId="5">
    <oc r="E190">
      <v>8595</v>
    </oc>
    <nc r="E190"/>
  </rcc>
  <rcc rId="35175" sId="5">
    <oc r="E191">
      <v>27720</v>
    </oc>
    <nc r="E191"/>
  </rcc>
  <rcc rId="35176" sId="5">
    <oc r="E192">
      <v>34600</v>
    </oc>
    <nc r="E192"/>
  </rcc>
  <rcc rId="35177" sId="5">
    <oc r="E193">
      <v>28395</v>
    </oc>
    <nc r="E193"/>
  </rcc>
  <rcc rId="35178" sId="5">
    <oc r="E194">
      <v>10225</v>
    </oc>
    <nc r="E194"/>
  </rcc>
  <rcc rId="35179" sId="5">
    <oc r="E195">
      <v>10495</v>
    </oc>
    <nc r="E195"/>
  </rcc>
  <rcc rId="35180" sId="5">
    <oc r="E196">
      <v>24090</v>
    </oc>
    <nc r="E196"/>
  </rcc>
  <rcc rId="35181" sId="5">
    <oc r="E197">
      <v>9965</v>
    </oc>
    <nc r="E197"/>
  </rcc>
  <rcc rId="35182" sId="5">
    <oc r="E198">
      <v>18610</v>
    </oc>
    <nc r="E198"/>
  </rcc>
  <rcc rId="35183" sId="5">
    <oc r="E199">
      <v>16500</v>
    </oc>
    <nc r="E199"/>
  </rcc>
  <rcc rId="35184" sId="5">
    <oc r="E200">
      <v>23010</v>
    </oc>
    <nc r="E200"/>
  </rcc>
  <rcc rId="35185" sId="5">
    <oc r="E201">
      <v>16775</v>
    </oc>
    <nc r="E201"/>
  </rcc>
  <rcc rId="35186" sId="16" numFmtId="19">
    <oc r="D2">
      <v>45160</v>
    </oc>
    <nc r="D2">
      <v>45192</v>
    </nc>
  </rcc>
  <rcc rId="35187" sId="16" numFmtId="19">
    <oc r="E2">
      <v>45191</v>
    </oc>
    <nc r="E2">
      <v>45222</v>
    </nc>
  </rcc>
  <rcc rId="35188" sId="16">
    <oc r="F1" t="inlineStr">
      <is>
        <t>Сентябрь</t>
      </is>
    </oc>
    <nc r="F1" t="inlineStr">
      <is>
        <t>Октябрь</t>
      </is>
    </nc>
  </rcc>
  <rcc rId="35189" sId="16">
    <oc r="D4">
      <v>989</v>
    </oc>
    <nc r="D4">
      <v>1012</v>
    </nc>
  </rcc>
  <rcc rId="35190" sId="16">
    <oc r="D8">
      <v>834</v>
    </oc>
    <nc r="D8">
      <v>854</v>
    </nc>
  </rcc>
  <rcc rId="35191" sId="16">
    <oc r="D9">
      <v>1660</v>
    </oc>
    <nc r="D9">
      <v>1678</v>
    </nc>
  </rcc>
  <rcc rId="35192" sId="16">
    <oc r="D11">
      <v>26950</v>
    </oc>
    <nc r="D11">
      <v>27050</v>
    </nc>
  </rcc>
  <rcc rId="35193" sId="16">
    <oc r="D12">
      <v>16632</v>
    </oc>
    <nc r="D12">
      <v>16727</v>
    </nc>
  </rcc>
  <rcc rId="35194" sId="16">
    <oc r="D13">
      <v>24764</v>
    </oc>
    <nc r="D13">
      <v>24849</v>
    </nc>
  </rcc>
  <rcc rId="35195" sId="16">
    <oc r="D16">
      <v>8112</v>
    </oc>
    <nc r="D16">
      <v>8122</v>
    </nc>
  </rcc>
  <rcc rId="35196" sId="16">
    <oc r="D18">
      <v>2919</v>
    </oc>
    <nc r="D18">
      <v>3295</v>
    </nc>
  </rcc>
  <rcc rId="35197" sId="16">
    <oc r="D19">
      <v>20005</v>
    </oc>
    <nc r="D19">
      <v>20030</v>
    </nc>
  </rcc>
  <rcc rId="35198" sId="16">
    <oc r="D21">
      <v>688</v>
    </oc>
    <nc r="D21">
      <v>703</v>
    </nc>
  </rcc>
  <rcc rId="35199" sId="16">
    <oc r="D25">
      <v>77138</v>
    </oc>
    <nc r="D25">
      <v>77660</v>
    </nc>
  </rcc>
  <rcc rId="35200" sId="16">
    <oc r="D26">
      <v>17724</v>
    </oc>
    <nc r="D26">
      <v>18490</v>
    </nc>
  </rcc>
  <rcc rId="35201" sId="16">
    <oc r="E4">
      <v>1012</v>
    </oc>
    <nc r="E4"/>
  </rcc>
  <rcc rId="35202" sId="16">
    <oc r="E7">
      <v>10326</v>
    </oc>
    <nc r="E7"/>
  </rcc>
  <rcc rId="35203" sId="16">
    <oc r="E8">
      <v>854</v>
    </oc>
    <nc r="E8"/>
  </rcc>
  <rcc rId="35204" sId="16">
    <oc r="E9">
      <v>1678</v>
    </oc>
    <nc r="E9"/>
  </rcc>
  <rcc rId="35205" sId="16">
    <oc r="E11">
      <v>27050</v>
    </oc>
    <nc r="E11"/>
  </rcc>
  <rcc rId="35206" sId="16">
    <oc r="E12">
      <v>16727</v>
    </oc>
    <nc r="E12"/>
  </rcc>
  <rcc rId="35207" sId="16">
    <oc r="E13">
      <v>24849</v>
    </oc>
    <nc r="E13"/>
  </rcc>
  <rcc rId="35208" sId="16">
    <oc r="E15">
      <v>1384</v>
    </oc>
    <nc r="E15"/>
  </rcc>
  <rcc rId="35209" sId="16">
    <oc r="E16">
      <v>8122</v>
    </oc>
    <nc r="E16"/>
  </rcc>
  <rcc rId="35210" sId="16">
    <oc r="E17">
      <v>27559</v>
    </oc>
    <nc r="E17"/>
  </rcc>
  <rcc rId="35211" sId="16">
    <oc r="E18">
      <v>3295</v>
    </oc>
    <nc r="E18"/>
  </rcc>
  <rcc rId="35212" sId="16">
    <oc r="E19">
      <v>20030</v>
    </oc>
    <nc r="E19"/>
  </rcc>
  <rcc rId="35213" sId="16">
    <oc r="E20">
      <v>40926</v>
    </oc>
    <nc r="E20"/>
  </rcc>
  <rcc rId="35214" sId="16">
    <oc r="E21">
      <v>703</v>
    </oc>
    <nc r="E21"/>
  </rcc>
  <rcc rId="35215" sId="16">
    <oc r="E24">
      <v>26753</v>
    </oc>
    <nc r="E24"/>
  </rcc>
  <rcc rId="35216" sId="16">
    <oc r="E25">
      <v>77660</v>
    </oc>
    <nc r="E25"/>
  </rcc>
  <rcc rId="35217" sId="16">
    <oc r="E26">
      <v>18490</v>
    </oc>
    <nc r="E26"/>
  </rcc>
  <rcc rId="35218" sId="10">
    <oc r="A2" t="inlineStr">
      <is>
        <t>Сентябрь 2023 года</t>
      </is>
    </oc>
    <nc r="A2" t="inlineStr">
      <is>
        <t>Октябрь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32" sId="16">
    <nc r="E4">
      <v>1034</v>
    </nc>
  </rcc>
  <rcc rId="35233" sId="16">
    <nc r="E7">
      <v>10326</v>
    </nc>
  </rcc>
  <rcc rId="35234" sId="16">
    <nc r="E8">
      <v>875</v>
    </nc>
  </rcc>
  <rcc rId="35235" sId="16">
    <nc r="E11">
      <v>27150</v>
    </nc>
  </rcc>
  <rcc rId="35236" sId="16">
    <nc r="E15">
      <v>1384</v>
    </nc>
  </rcc>
  <rcc rId="35237" sId="16">
    <nc r="E16">
      <v>8132</v>
    </nc>
  </rcc>
  <rcc rId="35238" sId="16">
    <nc r="E17">
      <v>27559</v>
    </nc>
  </rcc>
  <rcc rId="35239" sId="16">
    <nc r="E18">
      <v>3732</v>
    </nc>
  </rcc>
  <rcc rId="35240" sId="16">
    <nc r="E19">
      <v>20030</v>
    </nc>
  </rcc>
  <rcc rId="35241" sId="16">
    <nc r="E21">
      <v>718</v>
    </nc>
  </rcc>
  <rcc rId="35242" sId="16">
    <nc r="E24">
      <v>26753</v>
    </nc>
  </rcc>
  <rcc rId="35243" sId="16">
    <nc r="E25">
      <v>78169</v>
    </nc>
  </rcc>
  <rcc rId="35244" sId="16">
    <nc r="E26">
      <v>19202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58" sId="16">
    <nc r="E20">
      <v>40926</v>
    </nc>
  </rcc>
  <rfmt sheetId="16" sqref="K19" start="0" length="0">
    <dxf>
      <numFmt numFmtId="19" formatCode="dd/mm/yyyy"/>
    </dxf>
  </rfmt>
  <rcc rId="35259" sId="16" numFmtId="19">
    <oc r="G19">
      <v>45128</v>
    </oc>
    <nc r="G19"/>
  </rcc>
  <rcc rId="35260" sId="16" numFmtId="19">
    <oc r="H19">
      <v>45132</v>
    </oc>
    <nc r="H19"/>
  </rcc>
  <rcc rId="35261" sId="16" numFmtId="19">
    <oc r="I19">
      <v>45159</v>
    </oc>
    <nc r="I19"/>
  </rcc>
  <rcc rId="35262" sId="16" numFmtId="19">
    <oc r="J19">
      <v>45191</v>
    </oc>
    <nc r="J19"/>
  </rcc>
  <rcc rId="35263" sId="16">
    <oc r="G20" t="inlineStr">
      <is>
        <t>40738</t>
      </is>
    </oc>
    <nc r="G20"/>
  </rcc>
  <rcc rId="35264" sId="16">
    <oc r="H20">
      <v>40784</v>
    </oc>
    <nc r="H20"/>
  </rcc>
  <rcc rId="35265" sId="16">
    <oc r="I20">
      <v>40782</v>
    </oc>
    <nc r="I20"/>
  </rcc>
  <rcc rId="35266" sId="16">
    <oc r="J20">
      <v>40815</v>
    </oc>
    <nc r="J20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80" sId="16">
    <nc r="E9">
      <v>1738</v>
    </nc>
  </rcc>
  <rcc rId="35281" sId="16">
    <nc r="E13">
      <v>24914</v>
    </nc>
  </rcc>
  <rcc rId="35282" sId="16">
    <nc r="E12">
      <v>16820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96" sId="1">
    <nc r="D8">
      <v>7313</v>
    </nc>
  </rcc>
  <rcc rId="35297" sId="1">
    <nc r="D9">
      <v>3125</v>
    </nc>
  </rcc>
  <rcc rId="35298" sId="1">
    <nc r="D10">
      <v>15336</v>
    </nc>
  </rcc>
  <rcc rId="35299" sId="1">
    <nc r="D11">
      <v>20355</v>
    </nc>
  </rcc>
  <rcc rId="35300" sId="1">
    <nc r="D13">
      <v>7223</v>
    </nc>
  </rcc>
  <rcc rId="35301" sId="1">
    <nc r="D14">
      <v>5359</v>
    </nc>
  </rcc>
  <rcc rId="35302" sId="1">
    <nc r="D15">
      <v>4593</v>
    </nc>
  </rcc>
  <rcc rId="35303" sId="1">
    <nc r="D16">
      <v>8164</v>
    </nc>
  </rcc>
  <rcc rId="35304" sId="1">
    <nc r="D18">
      <v>12444</v>
    </nc>
  </rcc>
  <rcc rId="35305" sId="1">
    <nc r="D19">
      <v>3468</v>
    </nc>
  </rcc>
  <rcc rId="35306" sId="1">
    <nc r="D20">
      <v>11061</v>
    </nc>
  </rcc>
  <rcc rId="35307" sId="1">
    <nc r="D21">
      <v>13591</v>
    </nc>
  </rcc>
  <rcc rId="35308" sId="1">
    <nc r="D30">
      <v>4361</v>
    </nc>
  </rcc>
  <rcc rId="35309" sId="1">
    <nc r="D31">
      <v>4128</v>
    </nc>
  </rcc>
  <rcc rId="35310" sId="1">
    <nc r="D33">
      <v>20055</v>
    </nc>
  </rcc>
  <rcc rId="35311" sId="1">
    <nc r="D34">
      <v>14822</v>
    </nc>
  </rcc>
  <rcc rId="35312" sId="1">
    <nc r="D36">
      <v>15914</v>
    </nc>
  </rcc>
  <rcc rId="35313" sId="1">
    <nc r="D37">
      <v>2692</v>
    </nc>
  </rcc>
  <rcc rId="35314" sId="1">
    <nc r="D38">
      <v>29777</v>
    </nc>
  </rcc>
  <rcc rId="35315" sId="1">
    <nc r="D39">
      <v>24620</v>
    </nc>
  </rcc>
  <rcc rId="35316" sId="1">
    <nc r="D45">
      <v>13191</v>
    </nc>
  </rcc>
  <rcc rId="35317" sId="1">
    <nc r="D46">
      <v>7758</v>
    </nc>
  </rcc>
  <rcc rId="35318" sId="1">
    <nc r="D47">
      <v>1507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19" sId="10" numFmtId="34">
    <oc r="C8">
      <v>3339.7</v>
    </oc>
    <nc r="C8">
      <v>3527.3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20" sId="3">
    <nc r="E7">
      <v>13630</v>
    </nc>
  </rcc>
  <rcc rId="35321" sId="3">
    <nc r="E8">
      <v>920</v>
    </nc>
  </rcc>
  <rcc rId="35322" sId="3">
    <nc r="E9">
      <v>15480</v>
    </nc>
  </rcc>
  <rcc rId="35323" sId="3">
    <nc r="E10">
      <v>14420</v>
    </nc>
  </rcc>
  <rcc rId="35324" sId="3">
    <nc r="E11">
      <v>930</v>
    </nc>
  </rcc>
  <rcc rId="35325" sId="3">
    <nc r="E12">
      <v>29280</v>
    </nc>
  </rcc>
  <rcc rId="35326" sId="3">
    <nc r="E13">
      <v>11790</v>
    </nc>
  </rcc>
  <rcc rId="35327" sId="3">
    <nc r="E14">
      <v>19220</v>
    </nc>
  </rcc>
  <rcc rId="35328" sId="3">
    <nc r="E15">
      <v>4585</v>
    </nc>
  </rcc>
  <rcc rId="35329" sId="3">
    <nc r="E16">
      <v>77845</v>
    </nc>
  </rcc>
  <rcc rId="35330" sId="3">
    <nc r="E17">
      <v>41800</v>
    </nc>
  </rcc>
  <rcc rId="35331" sId="3">
    <nc r="E18">
      <v>15870</v>
    </nc>
  </rcc>
  <rcc rId="35332" sId="3">
    <nc r="E19">
      <v>156610</v>
    </nc>
  </rcc>
  <rcc rId="35333" sId="3">
    <nc r="E20">
      <v>6145</v>
    </nc>
  </rcc>
  <rcc rId="35334" sId="3">
    <nc r="E21">
      <v>14135</v>
    </nc>
  </rcc>
  <rcc rId="35335" sId="3">
    <nc r="E22">
      <v>13465</v>
    </nc>
  </rcc>
  <rcc rId="35336" sId="3">
    <nc r="E23">
      <v>38510</v>
    </nc>
  </rcc>
  <rcc rId="35337" sId="3">
    <nc r="E24">
      <v>54105</v>
    </nc>
  </rcc>
  <rcc rId="35338" sId="3">
    <nc r="E25">
      <v>12165</v>
    </nc>
  </rcc>
  <rcc rId="35339" sId="3">
    <nc r="E26">
      <v>15</v>
    </nc>
  </rcc>
  <rcc rId="35340" sId="3">
    <nc r="E27">
      <v>37265</v>
    </nc>
  </rcc>
  <rcc rId="35341" sId="3">
    <nc r="E28">
      <v>32330</v>
    </nc>
  </rcc>
  <rcc rId="35342" sId="3">
    <nc r="E29">
      <v>32910</v>
    </nc>
  </rcc>
  <rcc rId="35343" sId="3">
    <nc r="E30">
      <v>31995</v>
    </nc>
  </rcc>
  <rcc rId="35344" sId="3">
    <nc r="E31">
      <v>65855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45" sId="4">
    <nc r="E7">
      <v>8355</v>
    </nc>
  </rcc>
  <rcc rId="35346" sId="4">
    <nc r="E8">
      <v>53105</v>
    </nc>
  </rcc>
  <rcc rId="35347" sId="4">
    <nc r="E9">
      <v>6230</v>
    </nc>
  </rcc>
  <rcc rId="35348" sId="4">
    <nc r="E10">
      <v>23765</v>
    </nc>
  </rcc>
  <rcc rId="35349" sId="4">
    <nc r="E11">
      <v>13985</v>
    </nc>
  </rcc>
  <rcc rId="35350" sId="4">
    <nc r="E12">
      <v>46530</v>
    </nc>
  </rcc>
  <rcc rId="35351" sId="4">
    <nc r="E13">
      <v>17725</v>
    </nc>
  </rcc>
  <rcc rId="35352" sId="4">
    <nc r="E14">
      <v>9635</v>
    </nc>
  </rcc>
  <rcc rId="35353" sId="4">
    <nc r="E15">
      <v>28345</v>
    </nc>
  </rcc>
  <rcc rId="35354" sId="4">
    <nc r="E16">
      <v>29800</v>
    </nc>
  </rcc>
  <rcc rId="35355" sId="4">
    <nc r="E17">
      <v>31365</v>
    </nc>
  </rcc>
  <rcc rId="35356" sId="4">
    <nc r="E18">
      <v>34020</v>
    </nc>
  </rcc>
  <rcc rId="35357" sId="4">
    <nc r="E19">
      <v>54370</v>
    </nc>
  </rcc>
  <rcc rId="35358" sId="4">
    <nc r="E20">
      <v>4560</v>
    </nc>
  </rcc>
  <rcc rId="35359" sId="4">
    <nc r="E21">
      <v>9355</v>
    </nc>
  </rcc>
  <rcc rId="35360" sId="4">
    <nc r="E22">
      <v>22810</v>
    </nc>
  </rcc>
  <rcc rId="35361" sId="4">
    <nc r="E23">
      <v>49370</v>
    </nc>
  </rcc>
  <rcc rId="35362" sId="4">
    <nc r="E24">
      <v>31135</v>
    </nc>
  </rcc>
  <rcc rId="35363" sId="4">
    <nc r="E25">
      <v>35145</v>
    </nc>
  </rcc>
  <rcc rId="35364" sId="4">
    <nc r="E26">
      <v>17320</v>
    </nc>
  </rcc>
  <rcc rId="35365" sId="4">
    <nc r="E27">
      <v>15665</v>
    </nc>
  </rcc>
  <rcc rId="35366" sId="4">
    <nc r="E28">
      <v>58400</v>
    </nc>
  </rcc>
  <rcc rId="35367" sId="4">
    <nc r="E29">
      <v>34825</v>
    </nc>
  </rcc>
  <rcc rId="35368" sId="4">
    <nc r="E31">
      <v>22300</v>
    </nc>
  </rcc>
  <rcc rId="35369" sId="4">
    <nc r="E32">
      <v>30560</v>
    </nc>
  </rcc>
  <rcc rId="35370" sId="4">
    <nc r="E33">
      <v>38690</v>
    </nc>
  </rcc>
  <rcc rId="35371" sId="4">
    <nc r="E34">
      <v>19895</v>
    </nc>
  </rcc>
  <rfmt sheetId="4" sqref="D35" start="0" length="0">
    <dxf>
      <fill>
        <patternFill patternType="none">
          <bgColor indexed="65"/>
        </patternFill>
      </fill>
    </dxf>
  </rfmt>
  <rfmt sheetId="4" sqref="E35" start="0" length="0">
    <dxf>
      <fill>
        <patternFill patternType="none">
          <bgColor indexed="65"/>
        </patternFill>
      </fill>
    </dxf>
  </rfmt>
  <rcc rId="35372" sId="4" odxf="1" dxf="1">
    <oc r="F35">
      <v>40</v>
    </oc>
    <nc r="F35">
      <f>E35-D35</f>
    </nc>
    <odxf>
      <fill>
        <patternFill>
          <bgColor rgb="FFFF0000"/>
        </patternFill>
      </fill>
    </odxf>
    <ndxf>
      <fill>
        <patternFill>
          <bgColor indexed="9"/>
        </patternFill>
      </fill>
    </ndxf>
  </rcc>
  <rcc rId="35373" sId="4">
    <nc r="E35">
      <v>11860</v>
    </nc>
  </rcc>
  <rcmt sheetId="4" cell="F35" guid="{00000000-0000-0000-0000-000000000000}" action="delete" author="HP"/>
  <rcc rId="35374" sId="4">
    <nc r="D35">
      <v>11855</v>
    </nc>
  </rcc>
  <rcc rId="35375" sId="4">
    <oc r="G35">
      <v>11815</v>
    </oc>
    <nc r="G35"/>
  </rcc>
  <rcc rId="35376" sId="4">
    <nc r="E36">
      <v>49675</v>
    </nc>
  </rcc>
  <rcc rId="35377" sId="4">
    <nc r="E37">
      <v>39350</v>
    </nc>
  </rcc>
  <rcc rId="35378" sId="4">
    <nc r="E38">
      <v>12735</v>
    </nc>
  </rcc>
  <rcc rId="35379" sId="4">
    <nc r="E39">
      <v>42705</v>
    </nc>
  </rcc>
  <rcc rId="35380" sId="4">
    <nc r="E40">
      <v>38100</v>
    </nc>
  </rcc>
  <rcc rId="35381" sId="4">
    <nc r="E41">
      <v>4605</v>
    </nc>
  </rcc>
  <rcc rId="35382" sId="4">
    <nc r="E42">
      <v>101510</v>
    </nc>
  </rcc>
  <rcc rId="35383" sId="4">
    <nc r="E43">
      <v>10295</v>
    </nc>
  </rcc>
  <rcc rId="35384" sId="4">
    <nc r="E44">
      <v>2625</v>
    </nc>
  </rcc>
  <rcc rId="35385" sId="4">
    <nc r="E45">
      <v>88365</v>
    </nc>
  </rcc>
  <rcc rId="35386" sId="4">
    <nc r="E46">
      <v>9290</v>
    </nc>
  </rcc>
  <rcc rId="35387" sId="4">
    <nc r="E47">
      <v>11755</v>
    </nc>
  </rcc>
  <rcc rId="35388" sId="4">
    <nc r="E48">
      <v>54790</v>
    </nc>
  </rcc>
  <rcc rId="35389" sId="4">
    <nc r="E49">
      <v>15030</v>
    </nc>
  </rcc>
  <rcc rId="35390" sId="4">
    <nc r="E50">
      <v>32510</v>
    </nc>
  </rcc>
  <rcc rId="35391" sId="4">
    <nc r="E51">
      <v>16265</v>
    </nc>
  </rcc>
  <rcc rId="35392" sId="4">
    <nc r="E52">
      <v>10005</v>
    </nc>
  </rcc>
  <rcc rId="35393" sId="4">
    <nc r="E53">
      <v>20165</v>
    </nc>
  </rcc>
  <rcc rId="35394" sId="4">
    <nc r="E54">
      <v>6145</v>
    </nc>
  </rcc>
  <rcc rId="35395" sId="4">
    <nc r="E55">
      <v>55030</v>
    </nc>
  </rcc>
  <rcc rId="35396" sId="4">
    <nc r="E56">
      <v>52640</v>
    </nc>
  </rcc>
  <rcc rId="35397" sId="4">
    <nc r="E57">
      <v>5970</v>
    </nc>
  </rcc>
  <rcc rId="35398" sId="4">
    <nc r="E58">
      <v>29410</v>
    </nc>
  </rcc>
  <rcc rId="35399" sId="4">
    <nc r="E59">
      <v>13505</v>
    </nc>
  </rcc>
  <rcc rId="35400" sId="4">
    <oc r="G60">
      <f>F30+F35</f>
    </oc>
    <nc r="G60">
      <f>F30</f>
    </nc>
  </rcc>
  <rcc rId="35401" sId="4">
    <oc r="F60">
      <f>SUM(F7:F59)</f>
    </oc>
    <nc r="F60">
      <f>SUM(F7:F59)</f>
    </nc>
  </rcc>
  <rcc rId="35402" sId="2">
    <oc r="B116" t="inlineStr">
      <is>
        <t>Чикова О.В.</t>
      </is>
    </oc>
    <nc r="B116" t="inlineStr">
      <is>
        <t>Тишина М.А.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19">
    <dxf>
      <fill>
        <patternFill>
          <bgColor theme="0"/>
        </patternFill>
      </fill>
    </dxf>
  </rfmt>
  <rcc rId="35403" sId="5">
    <nc r="E6">
      <v>14585</v>
    </nc>
  </rcc>
  <rcc rId="35404" sId="5">
    <nc r="E7">
      <v>5810</v>
    </nc>
  </rcc>
  <rcc rId="35405" sId="5">
    <nc r="E8">
      <v>17720</v>
    </nc>
  </rcc>
  <rcc rId="35406" sId="5">
    <nc r="E9">
      <v>11770</v>
    </nc>
  </rcc>
  <rcc rId="35407" sId="5">
    <nc r="E10">
      <v>21410</v>
    </nc>
  </rcc>
  <rcc rId="35408" sId="5">
    <nc r="E11">
      <v>45750</v>
    </nc>
  </rcc>
  <rcc rId="35409" sId="5">
    <nc r="E12">
      <v>21595</v>
    </nc>
  </rcc>
  <rcc rId="35410" sId="5">
    <nc r="E13">
      <v>14255</v>
    </nc>
  </rcc>
  <rcc rId="35411" sId="5">
    <nc r="E15">
      <v>20275</v>
    </nc>
  </rcc>
  <rcc rId="35412" sId="5">
    <nc r="E16">
      <v>7520</v>
    </nc>
  </rcc>
  <rcc rId="35413" sId="5">
    <nc r="E17">
      <v>33340</v>
    </nc>
  </rcc>
  <rcc rId="35414" sId="5">
    <nc r="E18">
      <v>19370</v>
    </nc>
  </rcc>
  <rcc rId="35415" sId="5">
    <nc r="E19">
      <v>14480</v>
    </nc>
  </rcc>
  <rcc rId="35416" sId="5">
    <nc r="E20">
      <v>55165</v>
    </nc>
  </rcc>
  <rcc rId="35417" sId="5">
    <nc r="E21">
      <v>71105</v>
    </nc>
  </rcc>
  <rcc rId="35418" sId="5">
    <nc r="E22">
      <v>55405</v>
    </nc>
  </rcc>
  <rcc rId="35419" sId="5">
    <nc r="E23">
      <v>12160</v>
    </nc>
  </rcc>
  <rcc rId="35420" sId="5">
    <nc r="E24">
      <v>8570</v>
    </nc>
  </rcc>
  <rcc rId="35421" sId="5">
    <nc r="E25">
      <v>14560</v>
    </nc>
  </rcc>
  <rcc rId="35422" sId="5">
    <nc r="E26">
      <v>9410</v>
    </nc>
  </rcc>
  <rcc rId="35423" sId="5">
    <nc r="E27">
      <v>5175</v>
    </nc>
  </rcc>
  <rcc rId="35424" sId="5">
    <nc r="E28">
      <v>7130</v>
    </nc>
  </rcc>
  <rcc rId="35425" sId="5">
    <nc r="E29">
      <v>23705</v>
    </nc>
  </rcc>
  <rcc rId="35426" sId="5">
    <nc r="E30">
      <v>62960</v>
    </nc>
  </rcc>
  <rcc rId="35427" sId="5">
    <nc r="E31">
      <v>20835</v>
    </nc>
  </rcc>
  <rcc rId="35428" sId="5">
    <nc r="E32">
      <v>19525</v>
    </nc>
  </rcc>
  <rcc rId="35429" sId="5">
    <nc r="E33">
      <v>55875</v>
    </nc>
  </rcc>
  <rcc rId="35430" sId="5">
    <nc r="E34">
      <v>14260</v>
    </nc>
  </rcc>
  <rcc rId="35431" sId="5">
    <nc r="E35">
      <v>11115</v>
    </nc>
  </rcc>
  <rcc rId="35432" sId="5">
    <nc r="E36">
      <v>70775</v>
    </nc>
  </rcc>
  <rcc rId="35433" sId="5">
    <nc r="E37">
      <v>28075</v>
    </nc>
  </rcc>
  <rcc rId="35434" sId="5">
    <nc r="E38">
      <v>93460</v>
    </nc>
  </rcc>
  <rcc rId="35435" sId="5">
    <nc r="E39">
      <v>12975</v>
    </nc>
  </rcc>
  <rcc rId="35436" sId="5">
    <nc r="E40">
      <v>65525</v>
    </nc>
  </rcc>
  <rcc rId="35437" sId="5">
    <nc r="E41">
      <v>20015</v>
    </nc>
  </rcc>
  <rcc rId="35438" sId="5">
    <nc r="E42">
      <v>109355</v>
    </nc>
  </rcc>
  <rcc rId="35439" sId="5">
    <nc r="E43">
      <v>14930</v>
    </nc>
  </rcc>
  <rcc rId="35440" sId="5">
    <nc r="E44">
      <v>23695</v>
    </nc>
  </rcc>
  <rcc rId="35441" sId="5">
    <nc r="E45">
      <v>20830</v>
    </nc>
  </rcc>
  <rcc rId="35442" sId="5">
    <nc r="E46">
      <v>835</v>
    </nc>
  </rcc>
  <rcc rId="35443" sId="5">
    <nc r="E47">
      <v>12475</v>
    </nc>
  </rcc>
  <rcc rId="35444" sId="5">
    <nc r="E48">
      <v>25850</v>
    </nc>
  </rcc>
  <rcc rId="35445" sId="5">
    <nc r="E49">
      <v>35540</v>
    </nc>
  </rcc>
  <rcc rId="35446" sId="5">
    <nc r="E50">
      <v>19860</v>
    </nc>
  </rcc>
  <rcc rId="35447" sId="5">
    <nc r="E51">
      <v>3205</v>
    </nc>
  </rcc>
  <rcc rId="35448" sId="5">
    <nc r="E52">
      <v>23235</v>
    </nc>
  </rcc>
  <rcc rId="35449" sId="5">
    <nc r="E53">
      <v>36995</v>
    </nc>
  </rcc>
  <rcc rId="35450" sId="5">
    <nc r="E54">
      <v>43590</v>
    </nc>
  </rcc>
  <rcc rId="35451" sId="5">
    <nc r="E55">
      <v>9370</v>
    </nc>
  </rcc>
  <rcc rId="35452" sId="5">
    <nc r="E56">
      <v>267300</v>
    </nc>
  </rcc>
  <rcc rId="35453" sId="5">
    <nc r="E57">
      <v>32880</v>
    </nc>
  </rcc>
  <rcc rId="35454" sId="5">
    <nc r="E58">
      <v>9875</v>
    </nc>
  </rcc>
  <rcc rId="35455" sId="5">
    <nc r="E59">
      <v>67205</v>
    </nc>
  </rcc>
  <rcc rId="35456" sId="5">
    <nc r="E61">
      <v>4190</v>
    </nc>
  </rcc>
  <rcc rId="35457" sId="5">
    <nc r="E62">
      <v>9230</v>
    </nc>
  </rcc>
  <rcc rId="35458" sId="5">
    <nc r="E63">
      <v>2135</v>
    </nc>
  </rcc>
  <rcc rId="35459" sId="5">
    <nc r="E64">
      <v>20520</v>
    </nc>
  </rcc>
  <rcc rId="35460" sId="5">
    <nc r="E65">
      <v>7425</v>
    </nc>
  </rcc>
  <rcc rId="35461" sId="5">
    <nc r="E66">
      <v>24250</v>
    </nc>
  </rcc>
  <rcc rId="35462" sId="5">
    <nc r="E67">
      <v>32100</v>
    </nc>
  </rcc>
  <rcc rId="35463" sId="5">
    <nc r="E68">
      <v>6080</v>
    </nc>
  </rcc>
  <rcc rId="35464" sId="5">
    <nc r="E70">
      <v>20780</v>
    </nc>
  </rcc>
  <rcc rId="35465" sId="5">
    <nc r="E71">
      <v>37030</v>
    </nc>
  </rcc>
  <rcc rId="35466" sId="5">
    <nc r="E72">
      <v>33970</v>
    </nc>
  </rcc>
  <rcc rId="35467" sId="5">
    <nc r="E73">
      <v>3970</v>
    </nc>
  </rcc>
  <rcc rId="35468" sId="5">
    <nc r="E74">
      <v>8085</v>
    </nc>
  </rcc>
  <rcc rId="35469" sId="5">
    <nc r="E75">
      <v>6000</v>
    </nc>
  </rcc>
  <rcc rId="35470" sId="5">
    <nc r="E76">
      <v>61320</v>
    </nc>
  </rcc>
  <rcc rId="35471" sId="5">
    <nc r="E77">
      <v>12805</v>
    </nc>
  </rcc>
  <rcc rId="35472" sId="5">
    <nc r="E78">
      <v>12540</v>
    </nc>
  </rcc>
  <rcc rId="35473" sId="5">
    <nc r="E79">
      <v>9895</v>
    </nc>
  </rcc>
  <rcc rId="35474" sId="5">
    <nc r="E80">
      <v>8475</v>
    </nc>
  </rcc>
  <rcc rId="35475" sId="5">
    <nc r="E81">
      <v>10995</v>
    </nc>
  </rcc>
  <rcc rId="35476" sId="5">
    <nc r="E82">
      <v>2420</v>
    </nc>
  </rcc>
  <rcc rId="35477" sId="5">
    <nc r="E83">
      <v>16055</v>
    </nc>
  </rcc>
  <rcc rId="35478" sId="5">
    <nc r="E84">
      <v>240</v>
    </nc>
  </rcc>
  <rcc rId="35479" sId="5">
    <nc r="E85">
      <v>26050</v>
    </nc>
  </rcc>
  <rcc rId="35480" sId="5">
    <nc r="E86">
      <v>27570</v>
    </nc>
  </rcc>
  <rcc rId="35481" sId="5">
    <nc r="E87">
      <v>9035</v>
    </nc>
  </rcc>
  <rcc rId="35482" sId="5">
    <nc r="E88">
      <v>3145</v>
    </nc>
  </rcc>
  <rcc rId="35483" sId="5">
    <nc r="E89">
      <v>42055</v>
    </nc>
  </rcc>
  <rcc rId="35484" sId="5">
    <nc r="E90">
      <v>27670</v>
    </nc>
  </rcc>
  <rcc rId="35485" sId="5">
    <nc r="E91">
      <v>69550</v>
    </nc>
  </rcc>
  <rcc rId="35486" sId="5">
    <nc r="E92">
      <v>41530</v>
    </nc>
  </rcc>
  <rcc rId="35487" sId="5">
    <nc r="E94">
      <v>2940</v>
    </nc>
  </rcc>
  <rcc rId="35488" sId="5">
    <nc r="E95">
      <v>21940</v>
    </nc>
  </rcc>
  <rcc rId="35489" sId="5">
    <nc r="E96">
      <v>9465</v>
    </nc>
  </rcc>
  <rcc rId="35490" sId="5">
    <nc r="E97">
      <v>35500</v>
    </nc>
  </rcc>
  <rcc rId="35491" sId="5">
    <nc r="E98">
      <v>8945</v>
    </nc>
  </rcc>
  <rcc rId="35492" sId="5">
    <nc r="E99">
      <v>47955</v>
    </nc>
  </rcc>
  <rcc rId="35493" sId="5">
    <nc r="E100">
      <v>31840</v>
    </nc>
  </rcc>
  <rcc rId="35494" sId="5">
    <nc r="E101">
      <v>33645</v>
    </nc>
  </rcc>
  <rcc rId="35495" sId="5">
    <nc r="E102">
      <v>18700</v>
    </nc>
  </rcc>
  <rcc rId="35496" sId="5">
    <nc r="E103">
      <v>15560</v>
    </nc>
  </rcc>
  <rcc rId="35497" sId="5">
    <nc r="E104">
      <v>24445</v>
    </nc>
  </rcc>
  <rcc rId="35498" sId="5">
    <nc r="E105">
      <v>4940</v>
    </nc>
  </rcc>
  <rcc rId="35499" sId="5">
    <nc r="E106">
      <v>10055</v>
    </nc>
  </rcc>
  <rcc rId="35500" sId="5">
    <nc r="E107">
      <v>5480</v>
    </nc>
  </rcc>
  <rcc rId="35501" sId="5">
    <nc r="E108">
      <v>99215</v>
    </nc>
  </rcc>
  <rcc rId="35502" sId="5">
    <nc r="E109">
      <v>35335</v>
    </nc>
  </rcc>
  <rcc rId="35503" sId="5">
    <nc r="E110">
      <v>16640</v>
    </nc>
  </rcc>
  <rcc rId="35504" sId="5">
    <nc r="E111">
      <v>29680</v>
    </nc>
  </rcc>
  <rcc rId="35505" sId="5">
    <nc r="E112">
      <v>6285</v>
    </nc>
  </rcc>
  <rcc rId="35506" sId="5">
    <nc r="E113">
      <v>19995</v>
    </nc>
  </rcc>
  <rcc rId="35507" sId="5">
    <nc r="E114">
      <v>13080</v>
    </nc>
  </rcc>
  <rcc rId="35508" sId="5">
    <nc r="E115">
      <v>48420</v>
    </nc>
  </rcc>
  <rcc rId="35509" sId="5">
    <nc r="E116">
      <v>37315</v>
    </nc>
  </rcc>
  <rcc rId="35510" sId="5">
    <nc r="E117">
      <v>97950</v>
    </nc>
  </rcc>
  <rcc rId="35511" sId="5">
    <nc r="E118">
      <v>42375</v>
    </nc>
  </rcc>
  <rcc rId="35512" sId="5">
    <nc r="E119">
      <v>3210</v>
    </nc>
  </rcc>
  <rcc rId="35513" sId="5">
    <nc r="E120">
      <v>88295</v>
    </nc>
  </rcc>
  <rcc rId="35514" sId="5">
    <nc r="E121">
      <v>84885</v>
    </nc>
  </rcc>
  <rcc rId="35515" sId="5">
    <nc r="E122">
      <v>16260</v>
    </nc>
  </rcc>
  <rcc rId="35516" sId="5">
    <nc r="E123">
      <v>5580</v>
    </nc>
  </rcc>
  <rcc rId="35517" sId="5">
    <nc r="E124">
      <v>9310</v>
    </nc>
  </rcc>
  <rcc rId="35518" sId="5">
    <nc r="E125">
      <v>10930</v>
    </nc>
  </rcc>
  <rcc rId="35519" sId="5">
    <nc r="E126">
      <v>32825</v>
    </nc>
  </rcc>
  <rcc rId="35520" sId="5">
    <nc r="E127">
      <v>64560</v>
    </nc>
  </rcc>
  <rcc rId="35521" sId="5">
    <nc r="E128">
      <v>11850</v>
    </nc>
  </rcc>
  <rcc rId="35522" sId="5">
    <nc r="E129">
      <v>16635</v>
    </nc>
  </rcc>
  <rcc rId="35523" sId="5">
    <nc r="E130">
      <v>12540</v>
    </nc>
  </rcc>
  <rcc rId="35524" sId="5">
    <nc r="E131">
      <v>8870</v>
    </nc>
  </rcc>
  <rcc rId="35525" sId="5">
    <nc r="E132">
      <v>10170</v>
    </nc>
  </rcc>
  <rcc rId="35526" sId="5">
    <nc r="E133">
      <v>19690</v>
    </nc>
  </rcc>
  <rcc rId="35527" sId="5">
    <nc r="E134">
      <v>19440</v>
    </nc>
  </rcc>
  <rcc rId="35528" sId="5">
    <nc r="E135">
      <v>31945</v>
    </nc>
  </rcc>
  <rcc rId="35529" sId="5">
    <nc r="E136">
      <v>60405</v>
    </nc>
  </rcc>
  <rcc rId="35530" sId="5">
    <nc r="E137">
      <v>30345</v>
    </nc>
  </rcc>
  <rcc rId="35531" sId="5">
    <nc r="E138">
      <v>30280</v>
    </nc>
  </rcc>
  <rcc rId="35532" sId="5">
    <nc r="E139">
      <v>41565</v>
    </nc>
  </rcc>
  <rcc rId="35533" sId="5">
    <nc r="E140">
      <v>20060</v>
    </nc>
  </rcc>
  <rcc rId="35534" sId="5">
    <nc r="E141">
      <v>9810</v>
    </nc>
  </rcc>
  <rcc rId="35535" sId="5">
    <nc r="E142">
      <v>28805</v>
    </nc>
  </rcc>
  <rcc rId="35536" sId="5">
    <nc r="E143">
      <v>42355</v>
    </nc>
  </rcc>
  <rcc rId="35537" sId="5">
    <nc r="E144">
      <v>59915</v>
    </nc>
  </rcc>
  <rcc rId="35538" sId="5">
    <nc r="E145">
      <v>11780</v>
    </nc>
  </rcc>
  <rcc rId="35539" sId="5">
    <nc r="E146">
      <v>13760</v>
    </nc>
  </rcc>
  <rcc rId="35540" sId="5">
    <nc r="E147">
      <v>31825</v>
    </nc>
  </rcc>
  <rcc rId="35541" sId="5">
    <nc r="E148">
      <v>14255</v>
    </nc>
  </rcc>
  <rcc rId="35542" sId="5">
    <nc r="E149">
      <v>40975</v>
    </nc>
  </rcc>
  <rfmt sheetId="5" sqref="E150">
    <dxf>
      <fill>
        <patternFill>
          <bgColor rgb="FFFF0000"/>
        </patternFill>
      </fill>
    </dxf>
  </rfmt>
  <rfmt sheetId="5" sqref="E150">
    <dxf>
      <fill>
        <patternFill>
          <bgColor rgb="FFFFFF00"/>
        </patternFill>
      </fill>
    </dxf>
  </rfmt>
  <rcc rId="35543" sId="5">
    <nc r="E151">
      <v>46315</v>
    </nc>
  </rcc>
  <rcc rId="35544" sId="5">
    <nc r="E152">
      <v>24305</v>
    </nc>
  </rcc>
  <rcc rId="35545" sId="5">
    <nc r="E153">
      <v>1405</v>
    </nc>
  </rcc>
  <rcc rId="35546" sId="5">
    <nc r="E154">
      <v>29710</v>
    </nc>
  </rcc>
  <rcc rId="35547" sId="5">
    <nc r="E155">
      <v>80110</v>
    </nc>
  </rcc>
  <rcc rId="35548" sId="5">
    <nc r="E156">
      <v>26510</v>
    </nc>
  </rcc>
  <rcc rId="35549" sId="5">
    <nc r="E157">
      <v>38040</v>
    </nc>
  </rcc>
  <rcc rId="35550" sId="5">
    <nc r="E158">
      <v>6075</v>
    </nc>
  </rcc>
  <rcc rId="35551" sId="5">
    <nc r="E159">
      <v>8340</v>
    </nc>
  </rcc>
  <rcc rId="35552" sId="5">
    <nc r="E160">
      <v>16300</v>
    </nc>
  </rcc>
  <rcc rId="35553" sId="5">
    <nc r="E161">
      <v>92515</v>
    </nc>
  </rcc>
  <rcc rId="35554" sId="5">
    <nc r="E162">
      <v>76150</v>
    </nc>
  </rcc>
  <rcc rId="35555" sId="5">
    <nc r="E163">
      <v>21880</v>
    </nc>
  </rcc>
  <rcc rId="35556" sId="5">
    <nc r="E164">
      <v>46665</v>
    </nc>
  </rcc>
  <rcc rId="35557" sId="5">
    <nc r="E166">
      <v>24320</v>
    </nc>
  </rcc>
  <rcc rId="35558" sId="5">
    <nc r="E167">
      <v>1855</v>
    </nc>
  </rcc>
  <rcc rId="35559" sId="5">
    <nc r="E168">
      <v>14000</v>
    </nc>
  </rcc>
  <rcc rId="35560" sId="5">
    <nc r="E169">
      <v>13575</v>
    </nc>
  </rcc>
  <rcc rId="35561" sId="5">
    <nc r="E170">
      <v>11780</v>
    </nc>
  </rcc>
  <rcc rId="35562" sId="5">
    <nc r="E171">
      <v>72385</v>
    </nc>
  </rcc>
  <rcc rId="35563" sId="5">
    <nc r="E172">
      <v>41285</v>
    </nc>
  </rcc>
  <rcc rId="35564" sId="5">
    <nc r="E173">
      <v>20860</v>
    </nc>
  </rcc>
  <rcc rId="35565" sId="5">
    <nc r="E174">
      <v>11050</v>
    </nc>
  </rcc>
  <rcc rId="35566" sId="5">
    <nc r="E175">
      <v>54770</v>
    </nc>
  </rcc>
  <rcc rId="35567" sId="5">
    <nc r="E176">
      <v>45810</v>
    </nc>
  </rcc>
  <rcc rId="35568" sId="5">
    <nc r="E177">
      <v>35510</v>
    </nc>
  </rcc>
  <rcc rId="35569" sId="5">
    <nc r="E179">
      <v>51100</v>
    </nc>
  </rcc>
  <rcc rId="35570" sId="5">
    <nc r="E180">
      <v>39945</v>
    </nc>
  </rcc>
  <rcc rId="35571" sId="5">
    <nc r="E181">
      <v>11200</v>
    </nc>
  </rcc>
  <rcc rId="35572" sId="5">
    <nc r="E182">
      <v>9885</v>
    </nc>
  </rcc>
  <rcc rId="35573" sId="5">
    <nc r="E183">
      <v>32475</v>
    </nc>
  </rcc>
  <rcc rId="35574" sId="5">
    <nc r="E184">
      <v>24685</v>
    </nc>
  </rcc>
  <rcc rId="35575" sId="5">
    <nc r="E185">
      <v>11575</v>
    </nc>
  </rcc>
  <rcc rId="35576" sId="5">
    <nc r="E186">
      <v>20285</v>
    </nc>
  </rcc>
  <rcc rId="35577" sId="5">
    <nc r="E187">
      <v>40915</v>
    </nc>
  </rcc>
  <rcc rId="35578" sId="5">
    <nc r="E188">
      <v>14170</v>
    </nc>
  </rcc>
  <rcc rId="35579" sId="5">
    <nc r="E189">
      <v>125540</v>
    </nc>
  </rcc>
  <rcc rId="35580" sId="5">
    <nc r="E190">
      <v>8920</v>
    </nc>
  </rcc>
  <rcc rId="35581" sId="5">
    <nc r="E191">
      <v>28150</v>
    </nc>
  </rcc>
  <rcc rId="35582" sId="5">
    <nc r="E192">
      <v>35140</v>
    </nc>
  </rcc>
  <rcc rId="35583" sId="5">
    <nc r="E193">
      <v>28515</v>
    </nc>
  </rcc>
  <rcc rId="35584" sId="5">
    <nc r="E194">
      <v>10225</v>
    </nc>
  </rcc>
  <rcc rId="35585" sId="5">
    <nc r="E195">
      <v>10665</v>
    </nc>
  </rcc>
  <rcc rId="35586" sId="5">
    <nc r="E196">
      <v>24950</v>
    </nc>
  </rcc>
  <rcc rId="35587" sId="5">
    <nc r="E197">
      <v>10130</v>
    </nc>
  </rcc>
  <rcc rId="35588" sId="5">
    <nc r="E198">
      <v>18810</v>
    </nc>
  </rcc>
  <rcc rId="35589" sId="5">
    <nc r="E199">
      <v>16550</v>
    </nc>
  </rcc>
  <rcc rId="35590" sId="5">
    <nc r="E200">
      <v>23010</v>
    </nc>
  </rcc>
  <rcc rId="35591" sId="5">
    <nc r="E201">
      <v>17005</v>
    </nc>
  </rcc>
  <rcc rId="35592" sId="5">
    <nc r="E150">
      <v>39620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3" sId="5">
    <oc r="F202">
      <f>SUM(F6:F201)</f>
    </oc>
    <nc r="F202">
      <f>SUM(F6:F201)</f>
    </nc>
  </rcc>
  <rcc rId="35594" sId="2">
    <nc r="E6">
      <v>1330</v>
    </nc>
  </rcc>
  <rcc rId="35595" sId="2">
    <nc r="E7">
      <v>23605</v>
    </nc>
  </rcc>
  <rcc rId="35596" sId="2">
    <nc r="E8">
      <v>21040</v>
    </nc>
  </rcc>
  <rcc rId="35597" sId="2">
    <nc r="E9">
      <v>26745</v>
    </nc>
  </rcc>
  <rcc rId="35598" sId="2">
    <nc r="E11">
      <v>27245</v>
    </nc>
  </rcc>
  <rcc rId="35599" sId="2">
    <nc r="E12">
      <v>20650</v>
    </nc>
  </rcc>
  <rcc rId="35600" sId="2">
    <nc r="E13">
      <v>32010</v>
    </nc>
  </rcc>
  <rcc rId="35601" sId="2">
    <nc r="E14">
      <v>22050</v>
    </nc>
  </rcc>
  <rcc rId="35602" sId="2">
    <nc r="E15">
      <v>41835</v>
    </nc>
  </rcc>
  <rcc rId="35603" sId="2">
    <nc r="E16">
      <v>43570</v>
    </nc>
  </rcc>
  <rcc rId="35604" sId="2">
    <nc r="E17">
      <v>36375</v>
    </nc>
  </rcc>
  <rcc rId="35605" sId="2">
    <nc r="E18">
      <v>17610</v>
    </nc>
  </rcc>
  <rcc rId="35606" sId="2">
    <nc r="E19">
      <v>2830</v>
    </nc>
  </rcc>
  <rcc rId="35607" sId="2">
    <nc r="E20">
      <v>2790</v>
    </nc>
  </rcc>
  <rcc rId="35608" sId="2">
    <nc r="E21">
      <v>29210</v>
    </nc>
  </rcc>
  <rcc rId="35609" sId="2">
    <nc r="E22">
      <v>7715</v>
    </nc>
  </rcc>
  <rcc rId="35610" sId="2">
    <nc r="E23">
      <v>1125</v>
    </nc>
  </rcc>
  <rcc rId="35611" sId="2">
    <nc r="E24">
      <v>9140</v>
    </nc>
  </rcc>
  <rcc rId="35612" sId="2">
    <nc r="E25">
      <v>14665</v>
    </nc>
  </rcc>
  <rcc rId="35613" sId="2">
    <nc r="E26">
      <v>13875</v>
    </nc>
  </rcc>
  <rcc rId="35614" sId="2">
    <nc r="E27">
      <v>50455</v>
    </nc>
  </rcc>
  <rcc rId="35615" sId="2">
    <nc r="E28">
      <v>12410</v>
    </nc>
  </rcc>
  <rcc rId="35616" sId="2">
    <nc r="E29">
      <v>64510</v>
    </nc>
  </rcc>
  <rcc rId="35617" sId="2">
    <nc r="E30">
      <v>8865</v>
    </nc>
  </rcc>
  <rcc rId="35618" sId="2">
    <nc r="E31">
      <v>2510</v>
    </nc>
  </rcc>
  <rcc rId="35619" sId="2">
    <nc r="E32">
      <v>26095</v>
    </nc>
  </rcc>
  <rcc rId="35620" sId="2">
    <nc r="E34">
      <v>49330</v>
    </nc>
  </rcc>
  <rcc rId="35621" sId="2">
    <nc r="E35">
      <v>56830</v>
    </nc>
  </rcc>
  <rcc rId="35622" sId="2">
    <nc r="E36">
      <v>14800</v>
    </nc>
  </rcc>
  <rcc rId="35623" sId="2">
    <nc r="E37">
      <v>36965</v>
    </nc>
  </rcc>
  <rcc rId="35624" sId="2">
    <nc r="E38">
      <v>43995</v>
    </nc>
  </rcc>
  <rcc rId="35625" sId="2">
    <nc r="E39">
      <v>32645</v>
    </nc>
  </rcc>
  <rcc rId="35626" sId="2">
    <nc r="E40">
      <v>30445</v>
    </nc>
  </rcc>
  <rcc rId="35627" sId="2">
    <nc r="E41">
      <v>32145</v>
    </nc>
  </rcc>
  <rcc rId="35628" sId="2">
    <nc r="E42">
      <v>31480</v>
    </nc>
  </rcc>
  <rcc rId="35629" sId="2">
    <nc r="E43">
      <v>6630</v>
    </nc>
  </rcc>
  <rcc rId="35630" sId="2">
    <nc r="E44">
      <v>35795</v>
    </nc>
  </rcc>
  <rcc rId="35631" sId="2">
    <nc r="E45">
      <v>24980</v>
    </nc>
  </rcc>
  <rcc rId="35632" sId="2">
    <nc r="E46">
      <v>43405</v>
    </nc>
  </rcc>
  <rcc rId="35633" sId="2">
    <nc r="E47">
      <v>53775</v>
    </nc>
  </rcc>
  <rcc rId="35634" sId="2">
    <nc r="E48">
      <v>42270</v>
    </nc>
  </rcc>
  <rcc rId="35635" sId="2">
    <nc r="E49">
      <v>89825</v>
    </nc>
  </rcc>
  <rcc rId="35636" sId="2">
    <nc r="E50">
      <v>79730</v>
    </nc>
  </rcc>
  <rcc rId="35637" sId="2">
    <nc r="E51">
      <v>10395</v>
    </nc>
  </rcc>
  <rcc rId="35638" sId="2">
    <nc r="E52">
      <v>11890</v>
    </nc>
  </rcc>
  <rcc rId="35639" sId="2">
    <nc r="E53">
      <v>21230</v>
    </nc>
  </rcc>
  <rcc rId="35640" sId="2">
    <nc r="E54">
      <v>12020</v>
    </nc>
  </rcc>
  <rcc rId="35641" sId="2">
    <nc r="E55">
      <v>45295</v>
    </nc>
  </rcc>
  <rcc rId="35642" sId="2">
    <nc r="E56">
      <v>11605</v>
    </nc>
  </rcc>
  <rcc rId="35643" sId="2">
    <nc r="E58">
      <v>23945</v>
    </nc>
  </rcc>
  <rcc rId="35644" sId="2">
    <nc r="E59">
      <v>23425</v>
    </nc>
  </rcc>
  <rcc rId="35645" sId="2">
    <nc r="E60">
      <v>13260</v>
    </nc>
  </rcc>
  <rcc rId="35646" sId="2">
    <nc r="E61">
      <v>71195</v>
    </nc>
  </rcc>
  <rcc rId="35647" sId="2">
    <nc r="E62">
      <v>14375</v>
    </nc>
  </rcc>
  <rcc rId="35648" sId="2">
    <nc r="E63">
      <v>2155</v>
    </nc>
  </rcc>
  <rcc rId="35649" sId="2">
    <nc r="E64">
      <v>20610</v>
    </nc>
  </rcc>
  <rcc rId="35650" sId="2">
    <nc r="E65">
      <v>67665</v>
    </nc>
  </rcc>
  <rcc rId="35651" sId="2">
    <nc r="E66">
      <v>32325</v>
    </nc>
  </rcc>
  <rcc rId="35652" sId="2">
    <nc r="E67">
      <v>8120</v>
    </nc>
  </rcc>
  <rcc rId="35653" sId="2">
    <nc r="E68">
      <v>27725</v>
    </nc>
  </rcc>
  <rcc rId="35654" sId="2">
    <nc r="E69">
      <v>56010</v>
    </nc>
  </rcc>
  <rcc rId="35655" sId="2">
    <nc r="E70">
      <v>87555</v>
    </nc>
  </rcc>
  <rcc rId="35656" sId="2">
    <nc r="E71">
      <v>37290</v>
    </nc>
  </rcc>
  <rcc rId="35657" sId="2">
    <nc r="E72">
      <v>6640</v>
    </nc>
  </rcc>
  <rcc rId="35658" sId="2">
    <nc r="E73">
      <v>58315</v>
    </nc>
  </rcc>
  <rcc rId="35659" sId="2">
    <nc r="E74">
      <v>9990</v>
    </nc>
  </rcc>
  <rcc rId="35660" sId="2">
    <nc r="E75">
      <v>275</v>
    </nc>
  </rcc>
  <rcc rId="35661" sId="2">
    <nc r="E76">
      <v>26815</v>
    </nc>
  </rcc>
  <rcc rId="35662" sId="2">
    <nc r="E77">
      <v>19685</v>
    </nc>
  </rcc>
  <rcc rId="35663" sId="2">
    <nc r="E78">
      <v>37745</v>
    </nc>
  </rcc>
  <rcc rId="35664" sId="2">
    <nc r="E79">
      <v>8330</v>
    </nc>
  </rcc>
  <rcc rId="35665" sId="2">
    <nc r="E80">
      <v>28765</v>
    </nc>
  </rcc>
  <rcc rId="35666" sId="2">
    <nc r="E81">
      <v>11115</v>
    </nc>
  </rcc>
  <rcc rId="35667" sId="2">
    <nc r="E83">
      <v>7945</v>
    </nc>
  </rcc>
  <rcc rId="35668" sId="2">
    <nc r="E84">
      <v>13195</v>
    </nc>
  </rcc>
  <rcc rId="35669" sId="2">
    <nc r="E85">
      <v>9745</v>
    </nc>
  </rcc>
  <rcc rId="35670" sId="2">
    <nc r="E86">
      <v>37960</v>
    </nc>
  </rcc>
  <rcc rId="35671" sId="2">
    <nc r="E87">
      <v>35990</v>
    </nc>
  </rcc>
  <rcc rId="35672" sId="2">
    <nc r="E88">
      <v>19375</v>
    </nc>
  </rcc>
  <rcc rId="35673" sId="2">
    <nc r="E89">
      <v>68490</v>
    </nc>
  </rcc>
  <rcc rId="35674" sId="2">
    <nc r="E90">
      <v>61475</v>
    </nc>
  </rcc>
  <rcc rId="35675" sId="2">
    <nc r="E91">
      <v>14500</v>
    </nc>
  </rcc>
  <rcc rId="35676" sId="2">
    <nc r="E92">
      <v>12685</v>
    </nc>
  </rcc>
  <rcc rId="35677" sId="2">
    <nc r="E93">
      <v>730</v>
    </nc>
  </rcc>
  <rcc rId="35678" sId="2">
    <nc r="E94">
      <v>37890</v>
    </nc>
  </rcc>
  <rcc rId="35679" sId="2">
    <nc r="E95">
      <v>14750</v>
    </nc>
  </rcc>
  <rcc rId="35680" sId="2">
    <nc r="E96">
      <v>42090</v>
    </nc>
  </rcc>
  <rcc rId="35681" sId="2">
    <nc r="E97">
      <v>25525</v>
    </nc>
  </rcc>
  <rcc rId="35682" sId="2">
    <nc r="E98">
      <v>11445</v>
    </nc>
  </rcc>
  <rcc rId="35683" sId="2">
    <nc r="E99">
      <v>12955</v>
    </nc>
  </rcc>
  <rcc rId="35684" sId="2">
    <nc r="E100">
      <v>5075</v>
    </nc>
  </rcc>
  <rcc rId="35685" sId="2">
    <nc r="E101">
      <v>14685</v>
    </nc>
  </rcc>
  <rcc rId="35686" sId="2">
    <nc r="E102">
      <v>53340</v>
    </nc>
  </rcc>
  <rcc rId="35687" sId="2">
    <nc r="E103">
      <v>6640</v>
    </nc>
  </rcc>
  <rcc rId="35688" sId="2">
    <nc r="E104">
      <v>23295</v>
    </nc>
  </rcc>
  <rcc rId="35689" sId="2">
    <nc r="E105">
      <v>21100</v>
    </nc>
  </rcc>
  <rcc rId="35690" sId="2">
    <nc r="E106">
      <v>93570</v>
    </nc>
  </rcc>
  <rcc rId="35691" sId="2">
    <nc r="E107">
      <v>11055</v>
    </nc>
  </rcc>
  <rcc rId="35692" sId="2">
    <nc r="E108">
      <v>30845</v>
    </nc>
  </rcc>
  <rcc rId="35693" sId="2">
    <nc r="E109">
      <v>22420</v>
    </nc>
  </rcc>
  <rcc rId="35694" sId="2">
    <nc r="E110">
      <v>11645</v>
    </nc>
  </rcc>
  <rcc rId="35695" sId="2">
    <nc r="E111">
      <v>24740</v>
    </nc>
  </rcc>
  <rcc rId="35696" sId="2">
    <nc r="E112">
      <v>17295</v>
    </nc>
  </rcc>
  <rcc rId="35697" sId="2">
    <nc r="E113">
      <v>57475</v>
    </nc>
  </rcc>
  <rcc rId="35698" sId="2">
    <nc r="E114">
      <v>16235</v>
    </nc>
  </rcc>
  <rcc rId="35699" sId="2">
    <nc r="E115">
      <v>49405</v>
    </nc>
  </rcc>
  <rcc rId="35700" sId="2">
    <nc r="E116">
      <v>21210</v>
    </nc>
  </rcc>
  <rcc rId="35701" sId="2">
    <nc r="E117">
      <v>8645</v>
    </nc>
  </rcc>
  <rcc rId="35702" sId="2">
    <oc r="F118">
      <f>SUM(F6:F117)</f>
    </oc>
    <nc r="F118">
      <f>SUM(F6:F117)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150">
    <dxf>
      <fill>
        <patternFill>
          <bgColor theme="0"/>
        </patternFill>
      </fill>
    </dxf>
  </rfmt>
  <rcc rId="35703" sId="5">
    <oc r="E150">
      <v>39620</v>
    </oc>
    <nc r="E150">
      <v>39665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17" sId="13" numFmtId="4">
    <oc r="D5">
      <v>4806.05</v>
    </oc>
    <nc r="D5">
      <v>5172.67</v>
    </nc>
  </rcc>
  <rcc rId="35718" sId="13">
    <nc r="E5">
      <f>123.58+8.53</f>
    </nc>
  </rcc>
  <rcc rId="35719" sId="13">
    <oc r="E6">
      <f>E7*0.087</f>
    </oc>
    <nc r="E6">
      <f>E7*0.051</f>
    </nc>
  </rcc>
  <rcc rId="35720" sId="13">
    <oc r="F6">
      <f>F7*0.087</f>
    </oc>
    <nc r="F6">
      <f>F7*0.051</f>
    </nc>
  </rcc>
  <rcc rId="35721" sId="13">
    <oc r="G6">
      <f>G7*0.087</f>
    </oc>
    <nc r="G6">
      <f>G7*0.051</f>
    </nc>
  </rcc>
  <rcc rId="35722" sId="13">
    <oc r="E7">
      <f>1529-F7</f>
    </oc>
    <nc r="E7">
      <f>1659-F7</f>
    </nc>
  </rcc>
  <rcc rId="35723" sId="13">
    <oc r="F7">
      <f>151*3.23</f>
    </oc>
    <nc r="F7">
      <f>170*3.23</f>
    </nc>
  </rcc>
  <rcc rId="35724" sId="13">
    <oc r="F8">
      <f>151*4.33</f>
    </oc>
    <nc r="F8">
      <f>170*4.33</f>
    </nc>
  </rcc>
  <rcc rId="35725" sId="13" numFmtId="4">
    <oc r="E8">
      <v>1940</v>
    </oc>
    <nc r="E8">
      <v>1993</v>
    </nc>
  </rcc>
  <rcc rId="35726" sId="13">
    <nc r="G5">
      <v>149.51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rgb="FFFFFF00"/>
        </patternFill>
      </fill>
    </dxf>
  </rfmt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27" sId="13">
    <oc r="G5">
      <v>149.51</v>
    </oc>
    <nc r="G5">
      <v>149.21</v>
    </nc>
  </rcc>
  <rcc rId="35728" sId="13">
    <oc r="E7">
      <f>1659-F7</f>
    </oc>
    <nc r="E7">
      <f>1665-F7</f>
    </nc>
  </rcc>
  <rcc rId="35729" sId="13" numFmtId="4">
    <oc r="E8">
      <v>1993</v>
    </oc>
    <nc r="E8">
      <v>1998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D8">
    <dxf>
      <fill>
        <patternFill>
          <bgColor theme="0"/>
        </patternFill>
      </fill>
    </dxf>
  </rfmt>
  <rcc rId="35743" sId="13" numFmtId="4">
    <oc r="D8">
      <v>287256</v>
    </oc>
    <nc r="D8">
      <v>291730</v>
    </nc>
  </rcc>
  <rcc rId="35744" sId="13">
    <oc r="E7">
      <f>1665-F7</f>
    </oc>
    <nc r="E7">
      <f>1663-F7</f>
    </nc>
  </rcc>
  <rcc rId="35745" sId="13">
    <oc r="G5">
      <v>149.21</v>
    </oc>
    <nc r="G5">
      <v>149.31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59" sId="13" numFmtId="4">
    <oc r="D8">
      <v>291730</v>
    </oc>
    <nc r="D8">
      <v>291744</v>
    </nc>
  </rcc>
  <rcc rId="35760" sId="13">
    <oc r="G5">
      <v>149.31</v>
    </oc>
    <nc r="G5">
      <v>149</v>
    </nc>
  </rcc>
  <rcc rId="35761" sId="13">
    <oc r="E7">
      <f>1663-F7</f>
    </oc>
    <nc r="E7">
      <f>1669-F7</f>
    </nc>
  </rcc>
  <rcc rId="35762" sId="13" numFmtId="4">
    <oc r="E8">
      <v>1998</v>
    </oc>
    <nc r="E8">
      <v>2006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76" sId="13" numFmtId="4">
    <oc r="D8">
      <v>291744</v>
    </oc>
    <nc r="D8">
      <v>291550</v>
    </nc>
  </rcc>
  <rcc rId="35777" sId="13" numFmtId="4">
    <oc r="E8">
      <v>2006</v>
    </oc>
    <nc r="E8">
      <v>1811</v>
    </nc>
  </rcc>
  <rcc rId="35778" sId="12" numFmtId="34">
    <oc r="H20">
      <v>0</v>
    </oc>
    <nc r="H20">
      <f>'Общ. счетчики'!G35</f>
    </nc>
  </rcc>
  <rcc rId="35779" sId="13">
    <oc r="E10">
      <f>82869-F10</f>
    </oc>
    <nc r="E10">
      <f>115685-F10-G10</f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93" sId="13">
    <oc r="G5">
      <v>149</v>
    </oc>
    <nc r="G5">
      <v>108.58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07" sId="16">
    <oc r="D4">
      <v>1012</v>
    </oc>
    <nc r="D4">
      <v>1034</v>
    </nc>
  </rcc>
  <rcc rId="35808" sId="16">
    <oc r="D8">
      <v>854</v>
    </oc>
    <nc r="D8">
      <v>875</v>
    </nc>
  </rcc>
  <rcc rId="35809" sId="16">
    <oc r="D9">
      <v>1678</v>
    </oc>
    <nc r="D9">
      <v>1738</v>
    </nc>
  </rcc>
  <rcc rId="35810" sId="16">
    <oc r="D11">
      <v>27050</v>
    </oc>
    <nc r="D11">
      <v>27150</v>
    </nc>
  </rcc>
  <rcc rId="35811" sId="16">
    <oc r="D12">
      <v>16727</v>
    </oc>
    <nc r="D12">
      <v>16820</v>
    </nc>
  </rcc>
  <rcc rId="35812" sId="16">
    <oc r="D13">
      <v>24849</v>
    </oc>
    <nc r="D13">
      <v>24914</v>
    </nc>
  </rcc>
  <rcc rId="35813" sId="16">
    <oc r="D16">
      <v>8122</v>
    </oc>
    <nc r="D16">
      <v>8132</v>
    </nc>
  </rcc>
  <rcc rId="35814" sId="16">
    <oc r="D18">
      <v>3295</v>
    </oc>
    <nc r="D18">
      <v>3732</v>
    </nc>
  </rcc>
  <rcc rId="35815" sId="16">
    <oc r="D21">
      <v>703</v>
    </oc>
    <nc r="D21">
      <v>718</v>
    </nc>
  </rcc>
  <rcc rId="35816" sId="16">
    <oc r="D25">
      <v>77660</v>
    </oc>
    <nc r="D25">
      <v>78169</v>
    </nc>
  </rcc>
  <rcc rId="35817" sId="16">
    <oc r="D26">
      <v>18490</v>
    </oc>
    <nc r="D26">
      <v>19202</v>
    </nc>
  </rcc>
  <rcc rId="35818" sId="16">
    <oc r="E4">
      <v>1034</v>
    </oc>
    <nc r="E4"/>
  </rcc>
  <rcc rId="35819" sId="16">
    <oc r="E7">
      <v>10326</v>
    </oc>
    <nc r="E7"/>
  </rcc>
  <rcc rId="35820" sId="16">
    <oc r="E8">
      <v>875</v>
    </oc>
    <nc r="E8"/>
  </rcc>
  <rcc rId="35821" sId="16">
    <oc r="E9">
      <v>1738</v>
    </oc>
    <nc r="E9"/>
  </rcc>
  <rcc rId="35822" sId="16">
    <oc r="E11">
      <v>27150</v>
    </oc>
    <nc r="E11"/>
  </rcc>
  <rcc rId="35823" sId="16">
    <oc r="E12">
      <v>16820</v>
    </oc>
    <nc r="E12"/>
  </rcc>
  <rcc rId="35824" sId="16">
    <oc r="E13">
      <v>24914</v>
    </oc>
    <nc r="E13"/>
  </rcc>
  <rcc rId="35825" sId="16">
    <oc r="E15">
      <v>1384</v>
    </oc>
    <nc r="E15"/>
  </rcc>
  <rcc rId="35826" sId="16">
    <oc r="E16">
      <v>8132</v>
    </oc>
    <nc r="E16"/>
  </rcc>
  <rcc rId="35827" sId="16">
    <oc r="E17">
      <v>27559</v>
    </oc>
    <nc r="E17"/>
  </rcc>
  <rcc rId="35828" sId="16">
    <oc r="E18">
      <v>3732</v>
    </oc>
    <nc r="E18"/>
  </rcc>
  <rcc rId="35829" sId="16">
    <oc r="E19">
      <v>20030</v>
    </oc>
    <nc r="E19"/>
  </rcc>
  <rcc rId="35830" sId="16">
    <oc r="E20">
      <v>40926</v>
    </oc>
    <nc r="E20"/>
  </rcc>
  <rcc rId="35831" sId="16">
    <oc r="E21">
      <v>718</v>
    </oc>
    <nc r="E21"/>
  </rcc>
  <rcc rId="35832" sId="16">
    <oc r="E24">
      <v>26753</v>
    </oc>
    <nc r="E24"/>
  </rcc>
  <rcc rId="35833" sId="16">
    <oc r="E25">
      <v>78169</v>
    </oc>
    <nc r="E25"/>
  </rcc>
  <rcc rId="35834" sId="16">
    <oc r="E26">
      <v>19202</v>
    </oc>
    <nc r="E26"/>
  </rcc>
  <rcc rId="35835" sId="16">
    <oc r="F1" t="inlineStr">
      <is>
        <t>Октябрь</t>
      </is>
    </oc>
    <nc r="F1" t="inlineStr">
      <is>
        <t>Ноябрь</t>
      </is>
    </nc>
  </rcc>
  <rcc rId="35836" sId="1">
    <oc r="A2" t="inlineStr">
      <is>
        <t>по потреблению электроэнергии за период с  23.09.2023г. по  23.10.2023г.</t>
      </is>
    </oc>
    <nc r="A2" t="inlineStr">
      <is>
        <t>по потреблению электроэнергии за период с  24.10.2023г. по  23.11.2023г.</t>
      </is>
    </nc>
  </rcc>
  <rcc rId="35837" sId="1">
    <oc r="C8">
      <v>7252</v>
    </oc>
    <nc r="C8">
      <v>7313</v>
    </nc>
  </rcc>
  <rcc rId="35838" sId="1">
    <oc r="C9">
      <v>3086</v>
    </oc>
    <nc r="C9">
      <v>3125</v>
    </nc>
  </rcc>
  <rcc rId="35839" sId="1">
    <oc r="C10">
      <v>15134</v>
    </oc>
    <nc r="C10">
      <v>15336</v>
    </nc>
  </rcc>
  <rcc rId="35840" sId="1">
    <oc r="C11">
      <v>20053</v>
    </oc>
    <nc r="C11">
      <v>20355</v>
    </nc>
  </rcc>
  <rcc rId="35841" sId="1">
    <oc r="D8">
      <v>7313</v>
    </oc>
    <nc r="D8"/>
  </rcc>
  <rcc rId="35842" sId="1">
    <oc r="D9">
      <v>3125</v>
    </oc>
    <nc r="D9"/>
  </rcc>
  <rcc rId="35843" sId="1">
    <oc r="D10">
      <v>15336</v>
    </oc>
    <nc r="D10"/>
  </rcc>
  <rcc rId="35844" sId="1">
    <oc r="D11">
      <v>20355</v>
    </oc>
    <nc r="D11"/>
  </rcc>
  <rcc rId="35845" sId="1">
    <oc r="C13">
      <v>7166</v>
    </oc>
    <nc r="C13">
      <v>7223</v>
    </nc>
  </rcc>
  <rcc rId="35846" sId="1">
    <oc r="C14">
      <v>5294</v>
    </oc>
    <nc r="C14">
      <v>5359</v>
    </nc>
  </rcc>
  <rcc rId="35847" sId="1">
    <oc r="C15">
      <v>4514</v>
    </oc>
    <nc r="C15">
      <v>4593</v>
    </nc>
  </rcc>
  <rcc rId="35848" sId="1">
    <oc r="C16">
      <v>8048</v>
    </oc>
    <nc r="C16">
      <v>8164</v>
    </nc>
  </rcc>
  <rcc rId="35849" sId="1">
    <oc r="D13">
      <v>7223</v>
    </oc>
    <nc r="D13"/>
  </rcc>
  <rcc rId="35850" sId="1">
    <oc r="D14">
      <v>5359</v>
    </oc>
    <nc r="D14"/>
  </rcc>
  <rcc rId="35851" sId="1">
    <oc r="D15">
      <v>4593</v>
    </oc>
    <nc r="D15"/>
  </rcc>
  <rcc rId="35852" sId="1">
    <oc r="D16">
      <v>8164</v>
    </oc>
    <nc r="D16"/>
  </rcc>
  <rcc rId="35853" sId="1">
    <oc r="C18">
      <v>12316</v>
    </oc>
    <nc r="C18">
      <v>12444</v>
    </nc>
  </rcc>
  <rcc rId="35854" sId="1">
    <oc r="C19">
      <v>3426</v>
    </oc>
    <nc r="C19">
      <v>3468</v>
    </nc>
  </rcc>
  <rcc rId="35855" sId="1">
    <oc r="C20">
      <v>10897</v>
    </oc>
    <nc r="C20">
      <v>11061</v>
    </nc>
  </rcc>
  <rcc rId="35856" sId="1">
    <oc r="C21">
      <v>13394</v>
    </oc>
    <nc r="C21">
      <v>13591</v>
    </nc>
  </rcc>
  <rcc rId="35857" sId="1">
    <oc r="D18">
      <v>12444</v>
    </oc>
    <nc r="D18"/>
  </rcc>
  <rcc rId="35858" sId="1">
    <oc r="D19">
      <v>3468</v>
    </oc>
    <nc r="D19"/>
  </rcc>
  <rcc rId="35859" sId="1">
    <oc r="D20">
      <v>11061</v>
    </oc>
    <nc r="D20"/>
  </rcc>
  <rcc rId="35860" sId="1">
    <oc r="D21">
      <v>13591</v>
    </oc>
    <nc r="D21"/>
  </rcc>
  <rcc rId="35861" sId="1">
    <oc r="C30">
      <v>4297</v>
    </oc>
    <nc r="C30">
      <v>4361</v>
    </nc>
  </rcc>
  <rcc rId="35862" sId="1">
    <oc r="C31">
      <v>4064</v>
    </oc>
    <nc r="C31">
      <v>4128</v>
    </nc>
  </rcc>
  <rcc rId="35863" sId="1">
    <oc r="C33">
      <v>19702</v>
    </oc>
    <nc r="C33">
      <v>20055</v>
    </nc>
  </rcc>
  <rcc rId="35864" sId="1">
    <oc r="C34">
      <v>14593</v>
    </oc>
    <nc r="C34">
      <v>14822</v>
    </nc>
  </rcc>
  <rfmt sheetId="1" sqref="C35" start="0" length="0">
    <dxf/>
  </rfmt>
  <rcc rId="35865" sId="1">
    <oc r="C36">
      <v>15771</v>
    </oc>
    <nc r="C36">
      <v>15914</v>
    </nc>
  </rcc>
  <rcc rId="35866" sId="1">
    <oc r="C37">
      <v>2659</v>
    </oc>
    <nc r="C37">
      <v>2692</v>
    </nc>
  </rcc>
  <rcc rId="35867" sId="1">
    <oc r="C38">
      <v>29394</v>
    </oc>
    <nc r="C38">
      <v>29777</v>
    </nc>
  </rcc>
  <rcc rId="35868" sId="1">
    <oc r="C39">
      <v>24289</v>
    </oc>
    <nc r="C39">
      <v>24620</v>
    </nc>
  </rcc>
  <rcc rId="35869" sId="1">
    <oc r="D30">
      <v>4361</v>
    </oc>
    <nc r="D30"/>
  </rcc>
  <rcc rId="35870" sId="1">
    <oc r="D31">
      <v>4128</v>
    </oc>
    <nc r="D31"/>
  </rcc>
  <rcc rId="35871" sId="1">
    <oc r="D33">
      <v>20055</v>
    </oc>
    <nc r="D33"/>
  </rcc>
  <rcc rId="35872" sId="1">
    <oc r="D34">
      <v>14822</v>
    </oc>
    <nc r="D34"/>
  </rcc>
  <rcc rId="35873" sId="1">
    <oc r="D36">
      <v>15914</v>
    </oc>
    <nc r="D36"/>
  </rcc>
  <rcc rId="35874" sId="1">
    <oc r="D37">
      <v>2692</v>
    </oc>
    <nc r="D37"/>
  </rcc>
  <rcc rId="35875" sId="1">
    <oc r="D38">
      <v>29777</v>
    </oc>
    <nc r="D38"/>
  </rcc>
  <rcc rId="35876" sId="1">
    <oc r="D39">
      <v>24620</v>
    </oc>
    <nc r="D39"/>
  </rcc>
  <rcc rId="35877" sId="1">
    <oc r="C45">
      <v>13033</v>
    </oc>
    <nc r="C45">
      <v>13191</v>
    </nc>
  </rcc>
  <rcc rId="35878" sId="1">
    <oc r="C46">
      <v>7638</v>
    </oc>
    <nc r="C46">
      <v>7758</v>
    </nc>
  </rcc>
  <rcc rId="35879" sId="1">
    <oc r="C47">
      <v>1490</v>
    </oc>
    <nc r="C47">
      <v>1507</v>
    </nc>
  </rcc>
  <rcc rId="35880" sId="1">
    <oc r="D45">
      <v>13191</v>
    </oc>
    <nc r="D45"/>
  </rcc>
  <rcc rId="35881" sId="1">
    <oc r="D46">
      <v>7758</v>
    </oc>
    <nc r="D46"/>
  </rcc>
  <rcc rId="35882" sId="1">
    <oc r="D47">
      <v>1507</v>
    </oc>
    <nc r="D47"/>
  </rcc>
  <rcc rId="35883" sId="2">
    <oc r="E2" t="inlineStr">
      <is>
        <t>Октябрь</t>
      </is>
    </oc>
    <nc r="E2" t="inlineStr">
      <is>
        <t>Ноябрь</t>
      </is>
    </nc>
  </rcc>
  <rcc rId="35884" sId="2">
    <oc r="D6">
      <v>1235</v>
    </oc>
    <nc r="D6">
      <v>1330</v>
    </nc>
  </rcc>
  <rcc rId="35885" sId="2">
    <oc r="D7">
      <v>23415</v>
    </oc>
    <nc r="D7">
      <v>23605</v>
    </nc>
  </rcc>
  <rcc rId="35886" sId="2">
    <oc r="D8">
      <v>20870</v>
    </oc>
    <nc r="D8">
      <v>21040</v>
    </nc>
  </rcc>
  <rcc rId="35887" sId="2">
    <oc r="D9">
      <v>25995</v>
    </oc>
    <nc r="D9">
      <v>26745</v>
    </nc>
  </rcc>
  <rcc rId="35888" sId="2">
    <oc r="D11">
      <v>27120</v>
    </oc>
    <nc r="D11">
      <v>27245</v>
    </nc>
  </rcc>
  <rcc rId="35889" sId="2">
    <oc r="D12">
      <v>20545</v>
    </oc>
    <nc r="D12">
      <v>20650</v>
    </nc>
  </rcc>
  <rcc rId="35890" sId="2">
    <oc r="D13">
      <v>31605</v>
    </oc>
    <nc r="D13">
      <v>32010</v>
    </nc>
  </rcc>
  <rcc rId="35891" sId="2">
    <oc r="D14">
      <v>21850</v>
    </oc>
    <nc r="D14">
      <v>22050</v>
    </nc>
  </rcc>
  <rcc rId="35892" sId="2">
    <oc r="D15">
      <v>41505</v>
    </oc>
    <nc r="D15">
      <v>41835</v>
    </nc>
  </rcc>
  <rcc rId="35893" sId="2">
    <oc r="D16">
      <v>43530</v>
    </oc>
    <nc r="D16">
      <v>43570</v>
    </nc>
  </rcc>
  <rcc rId="35894" sId="2">
    <oc r="D17">
      <v>35855</v>
    </oc>
    <nc r="D17">
      <v>36375</v>
    </nc>
  </rcc>
  <rcc rId="35895" sId="2">
    <oc r="D18">
      <v>17400</v>
    </oc>
    <nc r="D18">
      <v>17610</v>
    </nc>
  </rcc>
  <rcc rId="35896" sId="2">
    <oc r="D19">
      <v>2755</v>
    </oc>
    <nc r="D19">
      <v>2830</v>
    </nc>
  </rcc>
  <rcc rId="35897" sId="2">
    <oc r="D20">
      <v>2690</v>
    </oc>
    <nc r="D20">
      <v>2790</v>
    </nc>
  </rcc>
  <rcc rId="35898" sId="2">
    <oc r="D21">
      <v>28955</v>
    </oc>
    <nc r="D21">
      <v>29210</v>
    </nc>
  </rcc>
  <rcc rId="35899" sId="2">
    <oc r="D22">
      <v>7550</v>
    </oc>
    <nc r="D22">
      <v>7715</v>
    </nc>
  </rcc>
  <rcc rId="35900" sId="2">
    <oc r="D23">
      <v>985</v>
    </oc>
    <nc r="D23">
      <v>1125</v>
    </nc>
  </rcc>
  <rcc rId="35901" sId="2">
    <oc r="D24">
      <v>8905</v>
    </oc>
    <nc r="D24">
      <v>9140</v>
    </nc>
  </rcc>
  <rcc rId="35902" sId="2">
    <oc r="D25">
      <v>14540</v>
    </oc>
    <nc r="D25">
      <v>14665</v>
    </nc>
  </rcc>
  <rcc rId="35903" sId="2">
    <oc r="D26">
      <v>13685</v>
    </oc>
    <nc r="D26">
      <v>13875</v>
    </nc>
  </rcc>
  <rcc rId="35904" sId="2">
    <oc r="D27">
      <v>50360</v>
    </oc>
    <nc r="D27">
      <v>50455</v>
    </nc>
  </rcc>
  <rcc rId="35905" sId="2">
    <oc r="D28">
      <v>12295</v>
    </oc>
    <nc r="D28">
      <v>12410</v>
    </nc>
  </rcc>
  <rcc rId="35906" sId="2">
    <oc r="D29">
      <v>63670</v>
    </oc>
    <nc r="D29">
      <v>64510</v>
    </nc>
  </rcc>
  <rcc rId="35907" sId="2">
    <oc r="D30">
      <v>8685</v>
    </oc>
    <nc r="D30">
      <v>8865</v>
    </nc>
  </rcc>
  <rcc rId="35908" sId="2">
    <oc r="D31">
      <v>2505</v>
    </oc>
    <nc r="D31">
      <v>2510</v>
    </nc>
  </rcc>
  <rcc rId="35909" sId="2">
    <oc r="D32">
      <v>25945</v>
    </oc>
    <nc r="D32">
      <v>26095</v>
    </nc>
  </rcc>
  <rcc rId="35910" sId="2">
    <oc r="D34">
      <v>48935</v>
    </oc>
    <nc r="D34">
      <v>49330</v>
    </nc>
  </rcc>
  <rcc rId="35911" sId="2">
    <oc r="D35">
      <v>56705</v>
    </oc>
    <nc r="D35">
      <v>56830</v>
    </nc>
  </rcc>
  <rcc rId="35912" sId="2">
    <oc r="D36">
      <v>14645</v>
    </oc>
    <nc r="D36">
      <v>14800</v>
    </nc>
  </rcc>
  <rcc rId="35913" sId="2">
    <oc r="D37">
      <v>36660</v>
    </oc>
    <nc r="D37">
      <v>36965</v>
    </nc>
  </rcc>
  <rcc rId="35914" sId="2">
    <oc r="D38">
      <v>43445</v>
    </oc>
    <nc r="D38">
      <v>43995</v>
    </nc>
  </rcc>
  <rcc rId="35915" sId="2">
    <oc r="D39">
      <v>32335</v>
    </oc>
    <nc r="D39">
      <v>32645</v>
    </nc>
  </rcc>
  <rcc rId="35916" sId="2">
    <oc r="D40">
      <v>30200</v>
    </oc>
    <nc r="D40">
      <v>30445</v>
    </nc>
  </rcc>
  <rcc rId="35917" sId="2">
    <oc r="D41">
      <v>31860</v>
    </oc>
    <nc r="D41">
      <v>32145</v>
    </nc>
  </rcc>
  <rcc rId="35918" sId="2">
    <oc r="D42">
      <v>31395</v>
    </oc>
    <nc r="D42">
      <v>31480</v>
    </nc>
  </rcc>
  <rcc rId="35919" sId="2">
    <oc r="D43">
      <v>6500</v>
    </oc>
    <nc r="D43">
      <v>6630</v>
    </nc>
  </rcc>
  <rcc rId="35920" sId="2">
    <oc r="D44">
      <v>34920</v>
    </oc>
    <nc r="D44">
      <v>35795</v>
    </nc>
  </rcc>
  <rcc rId="35921" sId="2">
    <oc r="D45">
      <v>24625</v>
    </oc>
    <nc r="D45">
      <v>24980</v>
    </nc>
  </rcc>
  <rcc rId="35922" sId="2">
    <oc r="D46">
      <v>43025</v>
    </oc>
    <nc r="D46">
      <v>43405</v>
    </nc>
  </rcc>
  <rcc rId="35923" sId="2">
    <oc r="D47">
      <v>53510</v>
    </oc>
    <nc r="D47">
      <v>53775</v>
    </nc>
  </rcc>
  <rcc rId="35924" sId="2">
    <oc r="D48">
      <v>42130</v>
    </oc>
    <nc r="D48">
      <v>42270</v>
    </nc>
  </rcc>
  <rcc rId="35925" sId="2">
    <oc r="D49">
      <v>89605</v>
    </oc>
    <nc r="D49">
      <v>89825</v>
    </nc>
  </rcc>
  <rcc rId="35926" sId="2">
    <oc r="D50">
      <v>79050</v>
    </oc>
    <nc r="D50">
      <v>79730</v>
    </nc>
  </rcc>
  <rcc rId="35927" sId="2">
    <oc r="D51">
      <v>10220</v>
    </oc>
    <nc r="D51">
      <v>10395</v>
    </nc>
  </rcc>
  <rcc rId="35928" sId="2">
    <oc r="D52">
      <v>11775</v>
    </oc>
    <nc r="D52">
      <v>11890</v>
    </nc>
  </rcc>
  <rcc rId="35929" sId="2">
    <oc r="D53">
      <v>21020</v>
    </oc>
    <nc r="D53">
      <v>21230</v>
    </nc>
  </rcc>
  <rcc rId="35930" sId="2">
    <oc r="D54">
      <v>11850</v>
    </oc>
    <nc r="D54">
      <v>12020</v>
    </nc>
  </rcc>
  <rcc rId="35931" sId="2">
    <oc r="D55">
      <v>45175</v>
    </oc>
    <nc r="D55">
      <v>45295</v>
    </nc>
  </rcc>
  <rcc rId="35932" sId="2">
    <oc r="D56">
      <v>11465</v>
    </oc>
    <nc r="D56">
      <v>11605</v>
    </nc>
  </rcc>
  <rcc rId="35933" sId="2">
    <oc r="D58">
      <v>23790</v>
    </oc>
    <nc r="D58">
      <v>23945</v>
    </nc>
  </rcc>
  <rcc rId="35934" sId="2">
    <oc r="D59">
      <v>23245</v>
    </oc>
    <nc r="D59">
      <v>23425</v>
    </nc>
  </rcc>
  <rcc rId="35935" sId="2">
    <oc r="D60">
      <v>13255</v>
    </oc>
    <nc r="D60">
      <v>13260</v>
    </nc>
  </rcc>
  <rcc rId="35936" sId="2">
    <oc r="D61">
      <v>70965</v>
    </oc>
    <nc r="D61">
      <v>71195</v>
    </nc>
  </rcc>
  <rcc rId="35937" sId="2">
    <oc r="D62">
      <v>14180</v>
    </oc>
    <nc r="D62">
      <v>14375</v>
    </nc>
  </rcc>
  <rcc rId="35938" sId="2">
    <oc r="D63">
      <v>2150</v>
    </oc>
    <nc r="D63">
      <v>2155</v>
    </nc>
  </rcc>
  <rcc rId="35939" sId="2">
    <oc r="D64">
      <v>20500</v>
    </oc>
    <nc r="D64">
      <v>20610</v>
    </nc>
  </rcc>
  <rcc rId="35940" sId="2">
    <oc r="D65">
      <v>67145</v>
    </oc>
    <nc r="D65">
      <v>67665</v>
    </nc>
  </rcc>
  <rcc rId="35941" sId="2">
    <oc r="D66">
      <v>31885</v>
    </oc>
    <nc r="D66">
      <v>32325</v>
    </nc>
  </rcc>
  <rcc rId="35942" sId="2">
    <oc r="D67">
      <v>8030</v>
    </oc>
    <nc r="D67">
      <v>8120</v>
    </nc>
  </rcc>
  <rcc rId="35943" sId="2">
    <oc r="D68">
      <v>27435</v>
    </oc>
    <nc r="D68">
      <v>27725</v>
    </nc>
  </rcc>
  <rcc rId="35944" sId="2">
    <oc r="D69">
      <v>55685</v>
    </oc>
    <nc r="D69">
      <v>56010</v>
    </nc>
  </rcc>
  <rcc rId="35945" sId="2">
    <oc r="D70">
      <v>87215</v>
    </oc>
    <nc r="D70">
      <v>87555</v>
    </nc>
  </rcc>
  <rcc rId="35946" sId="2">
    <oc r="D71">
      <v>37175</v>
    </oc>
    <nc r="D71">
      <v>37290</v>
    </nc>
  </rcc>
  <rcc rId="35947" sId="2">
    <oc r="D72">
      <v>6360</v>
    </oc>
    <nc r="D72">
      <v>6640</v>
    </nc>
  </rcc>
  <rcc rId="35948" sId="2">
    <oc r="D73">
      <v>57795</v>
    </oc>
    <nc r="D73">
      <v>58315</v>
    </nc>
  </rcc>
  <rcc rId="35949" sId="2">
    <oc r="D74">
      <v>9930</v>
    </oc>
    <nc r="D74">
      <v>9990</v>
    </nc>
  </rcc>
  <rcc rId="35950" sId="2">
    <oc r="D76">
      <v>26685</v>
    </oc>
    <nc r="D76">
      <v>26815</v>
    </nc>
  </rcc>
  <rcc rId="35951" sId="2">
    <oc r="D77">
      <v>19390</v>
    </oc>
    <nc r="D77">
      <v>19685</v>
    </nc>
  </rcc>
  <rcc rId="35952" sId="2">
    <oc r="D78">
      <v>37240</v>
    </oc>
    <nc r="D78">
      <v>37745</v>
    </nc>
  </rcc>
  <rcc rId="35953" sId="2">
    <oc r="D79">
      <v>8180</v>
    </oc>
    <nc r="D79">
      <v>8330</v>
    </nc>
  </rcc>
  <rcc rId="35954" sId="2">
    <oc r="D80">
      <v>28625</v>
    </oc>
    <nc r="D80">
      <v>28765</v>
    </nc>
  </rcc>
  <rcc rId="35955" sId="2">
    <oc r="D81">
      <v>10930</v>
    </oc>
    <nc r="D81">
      <v>11115</v>
    </nc>
  </rcc>
  <rcc rId="35956" sId="2">
    <oc r="D83">
      <v>7890</v>
    </oc>
    <nc r="D83">
      <v>7945</v>
    </nc>
  </rcc>
  <rcc rId="35957" sId="2">
    <oc r="D84">
      <v>13035</v>
    </oc>
    <nc r="D84">
      <v>13195</v>
    </nc>
  </rcc>
  <rcc rId="35958" sId="2">
    <oc r="D85">
      <v>9585</v>
    </oc>
    <nc r="D85">
      <v>9745</v>
    </nc>
  </rcc>
  <rcc rId="35959" sId="2">
    <oc r="D86">
      <v>37405</v>
    </oc>
    <nc r="D86">
      <v>37960</v>
    </nc>
  </rcc>
  <rcc rId="35960" sId="2">
    <oc r="D87">
      <v>35915</v>
    </oc>
    <nc r="D87">
      <v>35990</v>
    </nc>
  </rcc>
  <rcc rId="35961" sId="2">
    <oc r="D88">
      <v>19285</v>
    </oc>
    <nc r="D88">
      <v>19375</v>
    </nc>
  </rcc>
  <rcc rId="35962" sId="2">
    <oc r="D89">
      <v>68285</v>
    </oc>
    <nc r="D89">
      <v>68490</v>
    </nc>
  </rcc>
  <rcc rId="35963" sId="2">
    <oc r="D90">
      <v>61315</v>
    </oc>
    <nc r="D90">
      <v>61475</v>
    </nc>
  </rcc>
  <rcc rId="35964" sId="2">
    <oc r="D91">
      <v>14285</v>
    </oc>
    <nc r="D91">
      <v>14500</v>
    </nc>
  </rcc>
  <rcc rId="35965" sId="2">
    <oc r="D92">
      <v>12600</v>
    </oc>
    <nc r="D92">
      <v>12685</v>
    </nc>
  </rcc>
  <rcc rId="35966" sId="2">
    <oc r="D94">
      <v>37630</v>
    </oc>
    <nc r="D94">
      <v>37890</v>
    </nc>
  </rcc>
  <rcc rId="35967" sId="2">
    <oc r="D95">
      <v>14465</v>
    </oc>
    <nc r="D95">
      <v>14750</v>
    </nc>
  </rcc>
  <rcc rId="35968" sId="2">
    <oc r="D96">
      <v>41935</v>
    </oc>
    <nc r="D96">
      <v>42090</v>
    </nc>
  </rcc>
  <rcc rId="35969" sId="2">
    <oc r="D97">
      <v>25365</v>
    </oc>
    <nc r="D97">
      <v>25525</v>
    </nc>
  </rcc>
  <rcc rId="35970" sId="2">
    <oc r="D98">
      <v>11205</v>
    </oc>
    <nc r="D98">
      <v>11445</v>
    </nc>
  </rcc>
  <rcc rId="35971" sId="2">
    <oc r="D99">
      <v>12870</v>
    </oc>
    <nc r="D99">
      <v>12955</v>
    </nc>
  </rcc>
  <rcc rId="35972" sId="2">
    <oc r="D100">
      <v>4950</v>
    </oc>
    <nc r="D100">
      <v>5075</v>
    </nc>
  </rcc>
  <rcc rId="35973" sId="2">
    <oc r="D101">
      <v>14420</v>
    </oc>
    <nc r="D101">
      <v>14685</v>
    </nc>
  </rcc>
  <rcc rId="35974" sId="2">
    <oc r="D102">
      <v>53110</v>
    </oc>
    <nc r="D102">
      <v>53340</v>
    </nc>
  </rcc>
  <rcc rId="35975" sId="2">
    <oc r="D103">
      <v>6575</v>
    </oc>
    <nc r="D103">
      <v>6640</v>
    </nc>
  </rcc>
  <rcc rId="35976" sId="2">
    <oc r="D104">
      <v>23135</v>
    </oc>
    <nc r="D104">
      <v>23295</v>
    </nc>
  </rcc>
  <rcc rId="35977" sId="2">
    <oc r="D105">
      <v>21005</v>
    </oc>
    <nc r="D105">
      <v>21100</v>
    </nc>
  </rcc>
  <rcc rId="35978" sId="2">
    <oc r="D106">
      <v>92965</v>
    </oc>
    <nc r="D106">
      <v>93570</v>
    </nc>
  </rcc>
  <rcc rId="35979" sId="2">
    <oc r="D108">
      <v>30650</v>
    </oc>
    <nc r="D108">
      <v>30845</v>
    </nc>
  </rcc>
  <rcc rId="35980" sId="2">
    <oc r="D109">
      <v>22115</v>
    </oc>
    <nc r="D109">
      <v>22420</v>
    </nc>
  </rcc>
  <rcc rId="35981" sId="2">
    <oc r="D110">
      <v>11335</v>
    </oc>
    <nc r="D110">
      <v>11645</v>
    </nc>
  </rcc>
  <rcc rId="35982" sId="2">
    <oc r="D111">
      <v>24510</v>
    </oc>
    <nc r="D111">
      <v>24740</v>
    </nc>
  </rcc>
  <rcc rId="35983" sId="2">
    <oc r="D112">
      <v>17190</v>
    </oc>
    <nc r="D112">
      <v>17295</v>
    </nc>
  </rcc>
  <rcc rId="35984" sId="2">
    <oc r="D113">
      <v>57265</v>
    </oc>
    <nc r="D113">
      <v>57475</v>
    </nc>
  </rcc>
  <rcc rId="35985" sId="2">
    <oc r="D114">
      <v>16065</v>
    </oc>
    <nc r="D114">
      <v>16235</v>
    </nc>
  </rcc>
  <rcc rId="35986" sId="2">
    <oc r="D115">
      <v>49250</v>
    </oc>
    <nc r="D115">
      <v>49405</v>
    </nc>
  </rcc>
  <rcc rId="35987" sId="2">
    <oc r="D116">
      <v>21205</v>
    </oc>
    <nc r="D116">
      <v>21210</v>
    </nc>
  </rcc>
  <rcc rId="35988" sId="2">
    <oc r="D117">
      <v>8520</v>
    </oc>
    <nc r="D117">
      <v>8645</v>
    </nc>
  </rcc>
  <rcc rId="35989" sId="2">
    <oc r="E6">
      <v>1330</v>
    </oc>
    <nc r="E6"/>
  </rcc>
  <rcc rId="35990" sId="2">
    <oc r="E7">
      <v>23605</v>
    </oc>
    <nc r="E7"/>
  </rcc>
  <rcc rId="35991" sId="2">
    <oc r="E8">
      <v>21040</v>
    </oc>
    <nc r="E8"/>
  </rcc>
  <rcc rId="35992" sId="2">
    <oc r="E9">
      <v>26745</v>
    </oc>
    <nc r="E9"/>
  </rcc>
  <rcc rId="35993" sId="2">
    <oc r="E11">
      <v>27245</v>
    </oc>
    <nc r="E11"/>
  </rcc>
  <rcc rId="35994" sId="2">
    <oc r="E12">
      <v>20650</v>
    </oc>
    <nc r="E12"/>
  </rcc>
  <rcc rId="35995" sId="2">
    <oc r="E13">
      <v>32010</v>
    </oc>
    <nc r="E13"/>
  </rcc>
  <rcc rId="35996" sId="2">
    <oc r="E14">
      <v>22050</v>
    </oc>
    <nc r="E14"/>
  </rcc>
  <rcc rId="35997" sId="2">
    <oc r="E15">
      <v>41835</v>
    </oc>
    <nc r="E15"/>
  </rcc>
  <rcc rId="35998" sId="2">
    <oc r="E16">
      <v>43570</v>
    </oc>
    <nc r="E16"/>
  </rcc>
  <rcc rId="35999" sId="2">
    <oc r="E17">
      <v>36375</v>
    </oc>
    <nc r="E17"/>
  </rcc>
  <rcc rId="36000" sId="2">
    <oc r="E18">
      <v>17610</v>
    </oc>
    <nc r="E18"/>
  </rcc>
  <rcc rId="36001" sId="2">
    <oc r="E19">
      <v>2830</v>
    </oc>
    <nc r="E19"/>
  </rcc>
  <rcc rId="36002" sId="2">
    <oc r="E20">
      <v>2790</v>
    </oc>
    <nc r="E20"/>
  </rcc>
  <rcc rId="36003" sId="2">
    <oc r="E21">
      <v>29210</v>
    </oc>
    <nc r="E21"/>
  </rcc>
  <rcc rId="36004" sId="2">
    <oc r="E22">
      <v>7715</v>
    </oc>
    <nc r="E22"/>
  </rcc>
  <rcc rId="36005" sId="2">
    <oc r="E23">
      <v>1125</v>
    </oc>
    <nc r="E23"/>
  </rcc>
  <rcc rId="36006" sId="2">
    <oc r="E24">
      <v>9140</v>
    </oc>
    <nc r="E24"/>
  </rcc>
  <rcc rId="36007" sId="2">
    <oc r="E25">
      <v>14665</v>
    </oc>
    <nc r="E25"/>
  </rcc>
  <rcc rId="36008" sId="2">
    <oc r="E26">
      <v>13875</v>
    </oc>
    <nc r="E26"/>
  </rcc>
  <rcc rId="36009" sId="2">
    <oc r="E27">
      <v>50455</v>
    </oc>
    <nc r="E27"/>
  </rcc>
  <rcc rId="36010" sId="2">
    <oc r="E28">
      <v>12410</v>
    </oc>
    <nc r="E28"/>
  </rcc>
  <rcc rId="36011" sId="2">
    <oc r="E29">
      <v>64510</v>
    </oc>
    <nc r="E29"/>
  </rcc>
  <rcc rId="36012" sId="2">
    <oc r="E30">
      <v>8865</v>
    </oc>
    <nc r="E30"/>
  </rcc>
  <rcc rId="36013" sId="2">
    <oc r="E31">
      <v>2510</v>
    </oc>
    <nc r="E31"/>
  </rcc>
  <rcc rId="36014" sId="2">
    <oc r="E32">
      <v>26095</v>
    </oc>
    <nc r="E32"/>
  </rcc>
  <rcc rId="36015" sId="2">
    <oc r="E34">
      <v>49330</v>
    </oc>
    <nc r="E34"/>
  </rcc>
  <rcc rId="36016" sId="2">
    <oc r="E35">
      <v>56830</v>
    </oc>
    <nc r="E35"/>
  </rcc>
  <rcc rId="36017" sId="2">
    <oc r="E36">
      <v>14800</v>
    </oc>
    <nc r="E36"/>
  </rcc>
  <rcc rId="36018" sId="2">
    <oc r="E37">
      <v>36965</v>
    </oc>
    <nc r="E37"/>
  </rcc>
  <rcc rId="36019" sId="2">
    <oc r="E38">
      <v>43995</v>
    </oc>
    <nc r="E38"/>
  </rcc>
  <rcc rId="36020" sId="2">
    <oc r="E39">
      <v>32645</v>
    </oc>
    <nc r="E39"/>
  </rcc>
  <rcc rId="36021" sId="2">
    <oc r="E40">
      <v>30445</v>
    </oc>
    <nc r="E40"/>
  </rcc>
  <rcc rId="36022" sId="2">
    <oc r="E41">
      <v>32145</v>
    </oc>
    <nc r="E41"/>
  </rcc>
  <rcc rId="36023" sId="2">
    <oc r="E42">
      <v>31480</v>
    </oc>
    <nc r="E42"/>
  </rcc>
  <rcc rId="36024" sId="2">
    <oc r="E43">
      <v>6630</v>
    </oc>
    <nc r="E43"/>
  </rcc>
  <rcc rId="36025" sId="2">
    <oc r="E44">
      <v>35795</v>
    </oc>
    <nc r="E44"/>
  </rcc>
  <rcc rId="36026" sId="2">
    <oc r="E45">
      <v>24980</v>
    </oc>
    <nc r="E45"/>
  </rcc>
  <rcc rId="36027" sId="2">
    <oc r="E46">
      <v>43405</v>
    </oc>
    <nc r="E46"/>
  </rcc>
  <rcc rId="36028" sId="2">
    <oc r="E47">
      <v>53775</v>
    </oc>
    <nc r="E47"/>
  </rcc>
  <rcc rId="36029" sId="2">
    <oc r="E48">
      <v>42270</v>
    </oc>
    <nc r="E48"/>
  </rcc>
  <rcc rId="36030" sId="2">
    <oc r="E49">
      <v>89825</v>
    </oc>
    <nc r="E49"/>
  </rcc>
  <rcc rId="36031" sId="2">
    <oc r="E50">
      <v>79730</v>
    </oc>
    <nc r="E50"/>
  </rcc>
  <rcc rId="36032" sId="2">
    <oc r="E51">
      <v>10395</v>
    </oc>
    <nc r="E51"/>
  </rcc>
  <rcc rId="36033" sId="2">
    <oc r="E52">
      <v>11890</v>
    </oc>
    <nc r="E52"/>
  </rcc>
  <rcc rId="36034" sId="2">
    <oc r="E53">
      <v>21230</v>
    </oc>
    <nc r="E53"/>
  </rcc>
  <rcc rId="36035" sId="2">
    <oc r="E54">
      <v>12020</v>
    </oc>
    <nc r="E54"/>
  </rcc>
  <rcc rId="36036" sId="2">
    <oc r="E55">
      <v>45295</v>
    </oc>
    <nc r="E55"/>
  </rcc>
  <rcc rId="36037" sId="2">
    <oc r="E56">
      <v>11605</v>
    </oc>
    <nc r="E56"/>
  </rcc>
  <rcc rId="36038" sId="2">
    <oc r="E58">
      <v>23945</v>
    </oc>
    <nc r="E58"/>
  </rcc>
  <rcc rId="36039" sId="2">
    <oc r="E59">
      <v>23425</v>
    </oc>
    <nc r="E59"/>
  </rcc>
  <rcc rId="36040" sId="2">
    <oc r="E60">
      <v>13260</v>
    </oc>
    <nc r="E60"/>
  </rcc>
  <rcc rId="36041" sId="2">
    <oc r="E61">
      <v>71195</v>
    </oc>
    <nc r="E61"/>
  </rcc>
  <rcc rId="36042" sId="2">
    <oc r="E62">
      <v>14375</v>
    </oc>
    <nc r="E62"/>
  </rcc>
  <rcc rId="36043" sId="2">
    <oc r="E63">
      <v>2155</v>
    </oc>
    <nc r="E63"/>
  </rcc>
  <rcc rId="36044" sId="2">
    <oc r="E64">
      <v>20610</v>
    </oc>
    <nc r="E64"/>
  </rcc>
  <rcc rId="36045" sId="2">
    <oc r="E65">
      <v>67665</v>
    </oc>
    <nc r="E65"/>
  </rcc>
  <rcc rId="36046" sId="2">
    <oc r="E66">
      <v>32325</v>
    </oc>
    <nc r="E66"/>
  </rcc>
  <rcc rId="36047" sId="2">
    <oc r="E67">
      <v>8120</v>
    </oc>
    <nc r="E67"/>
  </rcc>
  <rcc rId="36048" sId="2">
    <oc r="E68">
      <v>27725</v>
    </oc>
    <nc r="E68"/>
  </rcc>
  <rcc rId="36049" sId="2">
    <oc r="E69">
      <v>56010</v>
    </oc>
    <nc r="E69"/>
  </rcc>
  <rcc rId="36050" sId="2">
    <oc r="E70">
      <v>87555</v>
    </oc>
    <nc r="E70"/>
  </rcc>
  <rcc rId="36051" sId="2">
    <oc r="E71">
      <v>37290</v>
    </oc>
    <nc r="E71"/>
  </rcc>
  <rcc rId="36052" sId="2">
    <oc r="E72">
      <v>6640</v>
    </oc>
    <nc r="E72"/>
  </rcc>
  <rcc rId="36053" sId="2">
    <oc r="E73">
      <v>58315</v>
    </oc>
    <nc r="E73"/>
  </rcc>
  <rcc rId="36054" sId="2">
    <oc r="E74">
      <v>9990</v>
    </oc>
    <nc r="E74"/>
  </rcc>
  <rcc rId="36055" sId="2">
    <oc r="E75">
      <v>275</v>
    </oc>
    <nc r="E75"/>
  </rcc>
  <rcc rId="36056" sId="2">
    <oc r="E76">
      <v>26815</v>
    </oc>
    <nc r="E76"/>
  </rcc>
  <rcc rId="36057" sId="2">
    <oc r="E77">
      <v>19685</v>
    </oc>
    <nc r="E77"/>
  </rcc>
  <rcc rId="36058" sId="2">
    <oc r="E78">
      <v>37745</v>
    </oc>
    <nc r="E78"/>
  </rcc>
  <rcc rId="36059" sId="2">
    <oc r="E79">
      <v>8330</v>
    </oc>
    <nc r="E79"/>
  </rcc>
  <rcc rId="36060" sId="2">
    <oc r="E80">
      <v>28765</v>
    </oc>
    <nc r="E80"/>
  </rcc>
  <rcc rId="36061" sId="2">
    <oc r="E81">
      <v>11115</v>
    </oc>
    <nc r="E81"/>
  </rcc>
  <rcc rId="36062" sId="2">
    <oc r="E83">
      <v>7945</v>
    </oc>
    <nc r="E83"/>
  </rcc>
  <rcc rId="36063" sId="2">
    <oc r="E84">
      <v>13195</v>
    </oc>
    <nc r="E84"/>
  </rcc>
  <rcc rId="36064" sId="2">
    <oc r="E85">
      <v>9745</v>
    </oc>
    <nc r="E85"/>
  </rcc>
  <rcc rId="36065" sId="2">
    <oc r="E86">
      <v>37960</v>
    </oc>
    <nc r="E86"/>
  </rcc>
  <rcc rId="36066" sId="2">
    <oc r="E87">
      <v>35990</v>
    </oc>
    <nc r="E87"/>
  </rcc>
  <rcc rId="36067" sId="2">
    <oc r="E88">
      <v>19375</v>
    </oc>
    <nc r="E88"/>
  </rcc>
  <rcc rId="36068" sId="2">
    <oc r="E89">
      <v>68490</v>
    </oc>
    <nc r="E89"/>
  </rcc>
  <rcc rId="36069" sId="2">
    <oc r="E90">
      <v>61475</v>
    </oc>
    <nc r="E90"/>
  </rcc>
  <rcc rId="36070" sId="2">
    <oc r="E91">
      <v>14500</v>
    </oc>
    <nc r="E91"/>
  </rcc>
  <rcc rId="36071" sId="2">
    <oc r="E92">
      <v>12685</v>
    </oc>
    <nc r="E92"/>
  </rcc>
  <rcc rId="36072" sId="2">
    <oc r="E93">
      <v>730</v>
    </oc>
    <nc r="E93"/>
  </rcc>
  <rcc rId="36073" sId="2">
    <oc r="E94">
      <v>37890</v>
    </oc>
    <nc r="E94"/>
  </rcc>
  <rcc rId="36074" sId="2">
    <oc r="E95">
      <v>14750</v>
    </oc>
    <nc r="E95"/>
  </rcc>
  <rcc rId="36075" sId="2">
    <oc r="E96">
      <v>42090</v>
    </oc>
    <nc r="E96"/>
  </rcc>
  <rcc rId="36076" sId="2">
    <oc r="E97">
      <v>25525</v>
    </oc>
    <nc r="E97"/>
  </rcc>
  <rcc rId="36077" sId="2">
    <oc r="E98">
      <v>11445</v>
    </oc>
    <nc r="E98"/>
  </rcc>
  <rcc rId="36078" sId="2">
    <oc r="E99">
      <v>12955</v>
    </oc>
    <nc r="E99"/>
  </rcc>
  <rcc rId="36079" sId="2">
    <oc r="E100">
      <v>5075</v>
    </oc>
    <nc r="E100"/>
  </rcc>
  <rcc rId="36080" sId="2">
    <oc r="E101">
      <v>14685</v>
    </oc>
    <nc r="E101"/>
  </rcc>
  <rcc rId="36081" sId="2">
    <oc r="E102">
      <v>53340</v>
    </oc>
    <nc r="E102"/>
  </rcc>
  <rcc rId="36082" sId="2">
    <oc r="E103">
      <v>6640</v>
    </oc>
    <nc r="E103"/>
  </rcc>
  <rcc rId="36083" sId="2">
    <oc r="E104">
      <v>23295</v>
    </oc>
    <nc r="E104"/>
  </rcc>
  <rcc rId="36084" sId="2">
    <oc r="E105">
      <v>21100</v>
    </oc>
    <nc r="E105"/>
  </rcc>
  <rcc rId="36085" sId="2">
    <oc r="E106">
      <v>93570</v>
    </oc>
    <nc r="E106"/>
  </rcc>
  <rcc rId="36086" sId="2">
    <oc r="E107">
      <v>11055</v>
    </oc>
    <nc r="E107"/>
  </rcc>
  <rcc rId="36087" sId="2">
    <oc r="E108">
      <v>30845</v>
    </oc>
    <nc r="E108"/>
  </rcc>
  <rcc rId="36088" sId="2">
    <oc r="E109">
      <v>22420</v>
    </oc>
    <nc r="E109"/>
  </rcc>
  <rcc rId="36089" sId="2">
    <oc r="E110">
      <v>11645</v>
    </oc>
    <nc r="E110"/>
  </rcc>
  <rcc rId="36090" sId="2">
    <oc r="E111">
      <v>24740</v>
    </oc>
    <nc r="E111"/>
  </rcc>
  <rcc rId="36091" sId="2">
    <oc r="E112">
      <v>17295</v>
    </oc>
    <nc r="E112"/>
  </rcc>
  <rcc rId="36092" sId="2">
    <oc r="E113">
      <v>57475</v>
    </oc>
    <nc r="E113"/>
  </rcc>
  <rcc rId="36093" sId="2">
    <oc r="E114">
      <v>16235</v>
    </oc>
    <nc r="E114"/>
  </rcc>
  <rcc rId="36094" sId="2">
    <oc r="E115">
      <v>49405</v>
    </oc>
    <nc r="E115"/>
  </rcc>
  <rcc rId="36095" sId="2">
    <oc r="E116">
      <v>21210</v>
    </oc>
    <nc r="E116"/>
  </rcc>
  <rcc rId="36096" sId="2">
    <oc r="E117">
      <v>8645</v>
    </oc>
    <nc r="E117"/>
  </rcc>
  <rcc rId="36097" sId="3">
    <oc r="E2" t="inlineStr">
      <is>
        <t>Октябрь</t>
      </is>
    </oc>
    <nc r="E2" t="inlineStr">
      <is>
        <t>Ноябрь</t>
      </is>
    </nc>
  </rcc>
  <rcc rId="36098" sId="3">
    <oc r="D7">
      <v>13580</v>
    </oc>
    <nc r="D7">
      <v>13630</v>
    </nc>
  </rcc>
  <rcc rId="36099" sId="3">
    <oc r="D8">
      <v>870</v>
    </oc>
    <nc r="D8">
      <v>920</v>
    </nc>
  </rcc>
  <rcc rId="36100" sId="3">
    <oc r="D9">
      <v>15370</v>
    </oc>
    <nc r="D9">
      <v>15480</v>
    </nc>
  </rcc>
  <rcc rId="36101" sId="3">
    <oc r="D10">
      <v>14200</v>
    </oc>
    <nc r="D10">
      <v>14420</v>
    </nc>
  </rcc>
  <rcc rId="36102" sId="3">
    <oc r="D12">
      <v>29157</v>
    </oc>
    <nc r="D12">
      <v>29280</v>
    </nc>
  </rcc>
  <rcc rId="36103" sId="3">
    <oc r="D13">
      <v>11575</v>
    </oc>
    <nc r="D13">
      <v>11790</v>
    </nc>
  </rcc>
  <rcc rId="36104" sId="3">
    <oc r="D14">
      <v>19030</v>
    </oc>
    <nc r="D14">
      <v>19220</v>
    </nc>
  </rcc>
  <rcc rId="36105" sId="3">
    <oc r="D15">
      <v>4315</v>
    </oc>
    <nc r="D15">
      <v>4585</v>
    </nc>
  </rcc>
  <rcc rId="36106" sId="3">
    <oc r="D16">
      <v>77650</v>
    </oc>
    <nc r="D16">
      <v>77845</v>
    </nc>
  </rcc>
  <rcc rId="36107" sId="3">
    <oc r="D17">
      <v>41345</v>
    </oc>
    <nc r="D17">
      <v>41800</v>
    </nc>
  </rcc>
  <rcc rId="36108" sId="3">
    <oc r="D18">
      <v>15675</v>
    </oc>
    <nc r="D18">
      <v>15870</v>
    </nc>
  </rcc>
  <rcc rId="36109" sId="3">
    <oc r="D19">
      <v>155680</v>
    </oc>
    <nc r="D19">
      <v>156610</v>
    </nc>
  </rcc>
  <rcc rId="36110" sId="3">
    <oc r="D20">
      <v>6100</v>
    </oc>
    <nc r="D20">
      <v>6145</v>
    </nc>
  </rcc>
  <rcc rId="36111" sId="3">
    <oc r="D21">
      <v>13900</v>
    </oc>
    <nc r="D21">
      <v>14135</v>
    </nc>
  </rcc>
  <rcc rId="36112" sId="3">
    <oc r="D22">
      <v>13345</v>
    </oc>
    <nc r="D22">
      <v>13465</v>
    </nc>
  </rcc>
  <rcc rId="36113" sId="3">
    <oc r="D23">
      <v>38360</v>
    </oc>
    <nc r="D23">
      <v>38510</v>
    </nc>
  </rcc>
  <rcc rId="36114" sId="3">
    <oc r="D24">
      <v>53965</v>
    </oc>
    <nc r="D24">
      <v>54105</v>
    </nc>
  </rcc>
  <rcc rId="36115" sId="3">
    <oc r="D25">
      <v>12100</v>
    </oc>
    <nc r="D25">
      <v>12165</v>
    </nc>
  </rcc>
  <rcc rId="36116" sId="3">
    <oc r="D27">
      <v>36060</v>
    </oc>
    <nc r="D27">
      <v>37265</v>
    </nc>
  </rcc>
  <rcc rId="36117" sId="3">
    <oc r="D28">
      <v>32135</v>
    </oc>
    <nc r="D28">
      <v>32330</v>
    </nc>
  </rcc>
  <rcc rId="36118" sId="3">
    <oc r="D29">
      <v>32680</v>
    </oc>
    <nc r="D29">
      <v>32910</v>
    </nc>
  </rcc>
  <rcc rId="36119" sId="3">
    <oc r="D30">
      <v>31610</v>
    </oc>
    <nc r="D30">
      <v>31995</v>
    </nc>
  </rcc>
  <rcc rId="36120" sId="3">
    <oc r="D31">
      <v>65260</v>
    </oc>
    <nc r="D31">
      <v>65855</v>
    </nc>
  </rcc>
  <rcc rId="36121" sId="3">
    <oc r="E7">
      <v>13630</v>
    </oc>
    <nc r="E7"/>
  </rcc>
  <rcc rId="36122" sId="3">
    <oc r="E8">
      <v>920</v>
    </oc>
    <nc r="E8"/>
  </rcc>
  <rcc rId="36123" sId="3">
    <oc r="E9">
      <v>15480</v>
    </oc>
    <nc r="E9"/>
  </rcc>
  <rcc rId="36124" sId="3">
    <oc r="E10">
      <v>14420</v>
    </oc>
    <nc r="E10"/>
  </rcc>
  <rcc rId="36125" sId="3">
    <oc r="E11">
      <v>930</v>
    </oc>
    <nc r="E11"/>
  </rcc>
  <rcc rId="36126" sId="3">
    <oc r="E12">
      <v>29280</v>
    </oc>
    <nc r="E12"/>
  </rcc>
  <rcc rId="36127" sId="3">
    <oc r="E13">
      <v>11790</v>
    </oc>
    <nc r="E13"/>
  </rcc>
  <rcc rId="36128" sId="3">
    <oc r="E14">
      <v>19220</v>
    </oc>
    <nc r="E14"/>
  </rcc>
  <rcc rId="36129" sId="3">
    <oc r="E15">
      <v>4585</v>
    </oc>
    <nc r="E15"/>
  </rcc>
  <rcc rId="36130" sId="3">
    <oc r="E16">
      <v>77845</v>
    </oc>
    <nc r="E16"/>
  </rcc>
  <rcc rId="36131" sId="3">
    <oc r="E17">
      <v>41800</v>
    </oc>
    <nc r="E17"/>
  </rcc>
  <rcc rId="36132" sId="3">
    <oc r="E18">
      <v>15870</v>
    </oc>
    <nc r="E18"/>
  </rcc>
  <rcc rId="36133" sId="3">
    <oc r="E19">
      <v>156610</v>
    </oc>
    <nc r="E19"/>
  </rcc>
  <rcc rId="36134" sId="3">
    <oc r="E20">
      <v>6145</v>
    </oc>
    <nc r="E20"/>
  </rcc>
  <rcc rId="36135" sId="3">
    <oc r="E21">
      <v>14135</v>
    </oc>
    <nc r="E21"/>
  </rcc>
  <rcc rId="36136" sId="3">
    <oc r="E22">
      <v>13465</v>
    </oc>
    <nc r="E22"/>
  </rcc>
  <rcc rId="36137" sId="3">
    <oc r="E23">
      <v>38510</v>
    </oc>
    <nc r="E23"/>
  </rcc>
  <rcc rId="36138" sId="3">
    <oc r="E24">
      <v>54105</v>
    </oc>
    <nc r="E24"/>
  </rcc>
  <rcc rId="36139" sId="3">
    <oc r="E25">
      <v>12165</v>
    </oc>
    <nc r="E25"/>
  </rcc>
  <rcc rId="36140" sId="3">
    <oc r="E26">
      <v>15</v>
    </oc>
    <nc r="E26"/>
  </rcc>
  <rcc rId="36141" sId="3">
    <oc r="E27">
      <v>37265</v>
    </oc>
    <nc r="E27"/>
  </rcc>
  <rcc rId="36142" sId="3">
    <oc r="E28">
      <v>32330</v>
    </oc>
    <nc r="E28"/>
  </rcc>
  <rcc rId="36143" sId="3">
    <oc r="E29">
      <v>32910</v>
    </oc>
    <nc r="E29"/>
  </rcc>
  <rcc rId="36144" sId="3">
    <oc r="E30">
      <v>31995</v>
    </oc>
    <nc r="E30"/>
  </rcc>
  <rcc rId="36145" sId="3">
    <oc r="E31">
      <v>65855</v>
    </oc>
    <nc r="E31"/>
  </rcc>
  <rcc rId="36146" sId="4">
    <oc r="E2" t="inlineStr">
      <is>
        <t>Октябрь</t>
      </is>
    </oc>
    <nc r="E2" t="inlineStr">
      <is>
        <t>Ноябрь</t>
      </is>
    </nc>
  </rcc>
  <rcc rId="36147" sId="4">
    <oc r="D7">
      <v>8315</v>
    </oc>
    <nc r="D7">
      <v>8355</v>
    </nc>
  </rcc>
  <rcc rId="36148" sId="4">
    <oc r="D8">
      <v>52835</v>
    </oc>
    <nc r="D8">
      <v>53105</v>
    </nc>
  </rcc>
  <rcc rId="36149" sId="4">
    <oc r="D9">
      <v>5995</v>
    </oc>
    <nc r="D9">
      <v>6230</v>
    </nc>
  </rcc>
  <rcc rId="36150" sId="4">
    <oc r="D10">
      <v>23440</v>
    </oc>
    <nc r="D10">
      <v>23765</v>
    </nc>
  </rcc>
  <rcc rId="36151" sId="4">
    <oc r="D11">
      <v>13850</v>
    </oc>
    <nc r="D11">
      <v>13985</v>
    </nc>
  </rcc>
  <rcc rId="36152" sId="4">
    <oc r="D12">
      <v>46360</v>
    </oc>
    <nc r="D12">
      <v>46530</v>
    </nc>
  </rcc>
  <rcc rId="36153" sId="4">
    <oc r="D13">
      <v>17580</v>
    </oc>
    <nc r="D13">
      <v>17725</v>
    </nc>
  </rcc>
  <rcc rId="36154" sId="4">
    <oc r="D14">
      <v>9600</v>
    </oc>
    <nc r="D14">
      <v>9635</v>
    </nc>
  </rcc>
  <rcc rId="36155" sId="4">
    <oc r="D15">
      <v>28005</v>
    </oc>
    <nc r="D15">
      <v>28345</v>
    </nc>
  </rcc>
  <rcc rId="36156" sId="4">
    <oc r="D16">
      <v>29110</v>
    </oc>
    <nc r="D16">
      <v>29800</v>
    </nc>
  </rcc>
  <rcc rId="36157" sId="4">
    <oc r="D17">
      <v>31060</v>
    </oc>
    <nc r="D17">
      <v>31365</v>
    </nc>
  </rcc>
  <rcc rId="36158" sId="4">
    <oc r="D18">
      <v>33685</v>
    </oc>
    <nc r="D18">
      <v>34020</v>
    </nc>
  </rcc>
  <rcc rId="36159" sId="4">
    <oc r="D19">
      <v>54080</v>
    </oc>
    <nc r="D19">
      <v>54370</v>
    </nc>
  </rcc>
  <rcc rId="36160" sId="4">
    <oc r="D20">
      <v>4460</v>
    </oc>
    <nc r="D20">
      <v>4560</v>
    </nc>
  </rcc>
  <rcc rId="36161" sId="4">
    <oc r="D21">
      <v>9140</v>
    </oc>
    <nc r="D21">
      <v>9355</v>
    </nc>
  </rcc>
  <rcc rId="36162" sId="4">
    <oc r="D22">
      <v>22630</v>
    </oc>
    <nc r="D22">
      <v>22810</v>
    </nc>
  </rcc>
  <rcc rId="36163" sId="4">
    <oc r="D23">
      <v>49290</v>
    </oc>
    <nc r="D23">
      <v>49370</v>
    </nc>
  </rcc>
  <rcc rId="36164" sId="4">
    <oc r="D24">
      <v>30760</v>
    </oc>
    <nc r="D24">
      <v>31135</v>
    </nc>
  </rcc>
  <rcc rId="36165" sId="4">
    <oc r="D25">
      <v>34890</v>
    </oc>
    <nc r="D25">
      <v>35145</v>
    </nc>
  </rcc>
  <rcc rId="36166" sId="4">
    <oc r="D26">
      <v>17095</v>
    </oc>
    <nc r="D26">
      <v>17320</v>
    </nc>
  </rcc>
  <rcc rId="36167" sId="4">
    <oc r="D27">
      <v>15505</v>
    </oc>
    <nc r="D27">
      <v>15665</v>
    </nc>
  </rcc>
  <rcc rId="36168" sId="4">
    <oc r="D28">
      <v>58210</v>
    </oc>
    <nc r="D28">
      <v>58400</v>
    </nc>
  </rcc>
  <rcc rId="36169" sId="4">
    <oc r="D29">
      <v>34635</v>
    </oc>
    <nc r="D29">
      <v>34825</v>
    </nc>
  </rcc>
  <rcc rId="36170" sId="4">
    <oc r="D31">
      <v>22150</v>
    </oc>
    <nc r="D31">
      <v>22300</v>
    </nc>
  </rcc>
  <rcc rId="36171" sId="4">
    <oc r="D32">
      <v>30260</v>
    </oc>
    <nc r="D32">
      <v>30560</v>
    </nc>
  </rcc>
  <rcc rId="36172" sId="4">
    <oc r="D33">
      <v>38545</v>
    </oc>
    <nc r="D33">
      <v>38690</v>
    </nc>
  </rcc>
  <rcc rId="36173" sId="4">
    <oc r="D34">
      <v>19585</v>
    </oc>
    <nc r="D34">
      <v>19895</v>
    </nc>
  </rcc>
  <rcc rId="36174" sId="4">
    <oc r="D35">
      <v>11855</v>
    </oc>
    <nc r="D35">
      <v>11860</v>
    </nc>
  </rcc>
  <rcc rId="36175" sId="4">
    <oc r="D36">
      <v>49200</v>
    </oc>
    <nc r="D36">
      <v>49675</v>
    </nc>
  </rcc>
  <rcc rId="36176" sId="4">
    <oc r="D37">
      <v>39115</v>
    </oc>
    <nc r="D37">
      <v>39350</v>
    </nc>
  </rcc>
  <rcc rId="36177" sId="4">
    <oc r="D38">
      <v>12535</v>
    </oc>
    <nc r="D38">
      <v>12735</v>
    </nc>
  </rcc>
  <rcc rId="36178" sId="4">
    <oc r="D39">
      <v>42645</v>
    </oc>
    <nc r="D39">
      <v>42705</v>
    </nc>
  </rcc>
  <rcc rId="36179" sId="4">
    <oc r="D40">
      <v>37915</v>
    </oc>
    <nc r="D40">
      <v>38100</v>
    </nc>
  </rcc>
  <rcc rId="36180" sId="4">
    <oc r="D41">
      <v>4310</v>
    </oc>
    <nc r="D41">
      <v>4605</v>
    </nc>
  </rcc>
  <rcc rId="36181" sId="4">
    <oc r="D42">
      <v>101295</v>
    </oc>
    <nc r="D42">
      <v>101510</v>
    </nc>
  </rcc>
  <rcc rId="36182" sId="4">
    <oc r="D43">
      <v>10025</v>
    </oc>
    <nc r="D43">
      <v>10295</v>
    </nc>
  </rcc>
  <rcc rId="36183" sId="4">
    <oc r="D44">
      <v>2455</v>
    </oc>
    <nc r="D44">
      <v>2625</v>
    </nc>
  </rcc>
  <rcc rId="36184" sId="4">
    <oc r="D45">
      <v>88130</v>
    </oc>
    <nc r="D45">
      <v>88365</v>
    </nc>
  </rcc>
  <rcc rId="36185" sId="4">
    <oc r="D46">
      <v>9160</v>
    </oc>
    <nc r="D46">
      <v>9290</v>
    </nc>
  </rcc>
  <rcc rId="36186" sId="4">
    <oc r="D47">
      <v>11640</v>
    </oc>
    <nc r="D47">
      <v>11755</v>
    </nc>
  </rcc>
  <rcc rId="36187" sId="4">
    <oc r="D48">
      <v>54785</v>
    </oc>
    <nc r="D48">
      <v>54790</v>
    </nc>
  </rcc>
  <rcc rId="36188" sId="4">
    <oc r="D49">
      <v>14900</v>
    </oc>
    <nc r="D49">
      <v>15030</v>
    </nc>
  </rcc>
  <rcc rId="36189" sId="4">
    <oc r="D50">
      <v>32325</v>
    </oc>
    <nc r="D50">
      <v>32510</v>
    </nc>
  </rcc>
  <rcc rId="36190" sId="4">
    <oc r="D51">
      <v>16020</v>
    </oc>
    <nc r="D51">
      <v>16265</v>
    </nc>
  </rcc>
  <rcc rId="36191" sId="4">
    <oc r="D52">
      <v>9925</v>
    </oc>
    <nc r="D52">
      <v>10005</v>
    </nc>
  </rcc>
  <rcc rId="36192" sId="4">
    <oc r="D53">
      <v>20010</v>
    </oc>
    <nc r="D53">
      <v>20165</v>
    </nc>
  </rcc>
  <rcc rId="36193" sId="4">
    <oc r="D54">
      <v>6070</v>
    </oc>
    <nc r="D54">
      <v>6145</v>
    </nc>
  </rcc>
  <rcc rId="36194" sId="4">
    <oc r="D55">
      <v>54645</v>
    </oc>
    <nc r="D55">
      <v>55030</v>
    </nc>
  </rcc>
  <rcc rId="36195" sId="4">
    <oc r="D56">
      <v>51930</v>
    </oc>
    <nc r="D56">
      <v>52640</v>
    </nc>
  </rcc>
  <rcc rId="36196" sId="4">
    <oc r="D57">
      <v>5865</v>
    </oc>
    <nc r="D57">
      <v>5970</v>
    </nc>
  </rcc>
  <rcc rId="36197" sId="4">
    <oc r="D58">
      <v>29150</v>
    </oc>
    <nc r="D58">
      <v>29410</v>
    </nc>
  </rcc>
  <rcc rId="36198" sId="4">
    <oc r="D59">
      <v>13320</v>
    </oc>
    <nc r="D59">
      <v>13505</v>
    </nc>
  </rcc>
  <rcc rId="36199" sId="4">
    <oc r="E7">
      <v>8355</v>
    </oc>
    <nc r="E7"/>
  </rcc>
  <rcc rId="36200" sId="4">
    <oc r="E8">
      <v>53105</v>
    </oc>
    <nc r="E8"/>
  </rcc>
  <rcc rId="36201" sId="4">
    <oc r="E9">
      <v>6230</v>
    </oc>
    <nc r="E9"/>
  </rcc>
  <rcc rId="36202" sId="4">
    <oc r="E10">
      <v>23765</v>
    </oc>
    <nc r="E10"/>
  </rcc>
  <rcc rId="36203" sId="4">
    <oc r="E11">
      <v>13985</v>
    </oc>
    <nc r="E11"/>
  </rcc>
  <rcc rId="36204" sId="4">
    <oc r="E12">
      <v>46530</v>
    </oc>
    <nc r="E12"/>
  </rcc>
  <rcc rId="36205" sId="4">
    <oc r="E13">
      <v>17725</v>
    </oc>
    <nc r="E13"/>
  </rcc>
  <rcc rId="36206" sId="4">
    <oc r="E14">
      <v>9635</v>
    </oc>
    <nc r="E14"/>
  </rcc>
  <rcc rId="36207" sId="4">
    <oc r="E15">
      <v>28345</v>
    </oc>
    <nc r="E15"/>
  </rcc>
  <rcc rId="36208" sId="4">
    <oc r="E16">
      <v>29800</v>
    </oc>
    <nc r="E16"/>
  </rcc>
  <rcc rId="36209" sId="4">
    <oc r="E17">
      <v>31365</v>
    </oc>
    <nc r="E17"/>
  </rcc>
  <rcc rId="36210" sId="4">
    <oc r="E18">
      <v>34020</v>
    </oc>
    <nc r="E18"/>
  </rcc>
  <rcc rId="36211" sId="4">
    <oc r="E19">
      <v>54370</v>
    </oc>
    <nc r="E19"/>
  </rcc>
  <rcc rId="36212" sId="4">
    <oc r="E20">
      <v>4560</v>
    </oc>
    <nc r="E20"/>
  </rcc>
  <rcc rId="36213" sId="4">
    <oc r="E21">
      <v>9355</v>
    </oc>
    <nc r="E21"/>
  </rcc>
  <rcc rId="36214" sId="4">
    <oc r="E22">
      <v>22810</v>
    </oc>
    <nc r="E22"/>
  </rcc>
  <rcc rId="36215" sId="4">
    <oc r="E23">
      <v>49370</v>
    </oc>
    <nc r="E23"/>
  </rcc>
  <rcc rId="36216" sId="4">
    <oc r="E24">
      <v>31135</v>
    </oc>
    <nc r="E24"/>
  </rcc>
  <rcc rId="36217" sId="4">
    <oc r="E25">
      <v>35145</v>
    </oc>
    <nc r="E25"/>
  </rcc>
  <rcc rId="36218" sId="4">
    <oc r="E26">
      <v>17320</v>
    </oc>
    <nc r="E26"/>
  </rcc>
  <rcc rId="36219" sId="4">
    <oc r="E27">
      <v>15665</v>
    </oc>
    <nc r="E27"/>
  </rcc>
  <rcc rId="36220" sId="4">
    <oc r="E28">
      <v>58400</v>
    </oc>
    <nc r="E28"/>
  </rcc>
  <rcc rId="36221" sId="4">
    <oc r="E29">
      <v>34825</v>
    </oc>
    <nc r="E29"/>
  </rcc>
  <rcc rId="36222" sId="4">
    <oc r="E31">
      <v>22300</v>
    </oc>
    <nc r="E31"/>
  </rcc>
  <rcc rId="36223" sId="4">
    <oc r="E32">
      <v>30560</v>
    </oc>
    <nc r="E32"/>
  </rcc>
  <rcc rId="36224" sId="4">
    <oc r="E33">
      <v>38690</v>
    </oc>
    <nc r="E33"/>
  </rcc>
  <rcc rId="36225" sId="4">
    <oc r="E34">
      <v>19895</v>
    </oc>
    <nc r="E34"/>
  </rcc>
  <rcc rId="36226" sId="4">
    <oc r="E35">
      <v>11860</v>
    </oc>
    <nc r="E35"/>
  </rcc>
  <rcc rId="36227" sId="4">
    <oc r="E36">
      <v>49675</v>
    </oc>
    <nc r="E36"/>
  </rcc>
  <rcc rId="36228" sId="4">
    <oc r="E37">
      <v>39350</v>
    </oc>
    <nc r="E37"/>
  </rcc>
  <rcc rId="36229" sId="4">
    <oc r="E38">
      <v>12735</v>
    </oc>
    <nc r="E38"/>
  </rcc>
  <rcc rId="36230" sId="4">
    <oc r="E39">
      <v>42705</v>
    </oc>
    <nc r="E39"/>
  </rcc>
  <rcc rId="36231" sId="4">
    <oc r="E40">
      <v>38100</v>
    </oc>
    <nc r="E40"/>
  </rcc>
  <rcc rId="36232" sId="4">
    <oc r="E41">
      <v>4605</v>
    </oc>
    <nc r="E41"/>
  </rcc>
  <rcc rId="36233" sId="4">
    <oc r="E42">
      <v>101510</v>
    </oc>
    <nc r="E42"/>
  </rcc>
  <rcc rId="36234" sId="4">
    <oc r="E43">
      <v>10295</v>
    </oc>
    <nc r="E43"/>
  </rcc>
  <rcc rId="36235" sId="4">
    <oc r="E44">
      <v>2625</v>
    </oc>
    <nc r="E44"/>
  </rcc>
  <rcc rId="36236" sId="4">
    <oc r="E45">
      <v>88365</v>
    </oc>
    <nc r="E45"/>
  </rcc>
  <rcc rId="36237" sId="4">
    <oc r="E46">
      <v>9290</v>
    </oc>
    <nc r="E46"/>
  </rcc>
  <rcc rId="36238" sId="4">
    <oc r="E47">
      <v>11755</v>
    </oc>
    <nc r="E47"/>
  </rcc>
  <rcc rId="36239" sId="4">
    <oc r="E48">
      <v>54790</v>
    </oc>
    <nc r="E48"/>
  </rcc>
  <rcc rId="36240" sId="4">
    <oc r="E49">
      <v>15030</v>
    </oc>
    <nc r="E49"/>
  </rcc>
  <rcc rId="36241" sId="4">
    <oc r="E50">
      <v>32510</v>
    </oc>
    <nc r="E50"/>
  </rcc>
  <rcc rId="36242" sId="4">
    <oc r="E51">
      <v>16265</v>
    </oc>
    <nc r="E51"/>
  </rcc>
  <rcc rId="36243" sId="4">
    <oc r="E52">
      <v>10005</v>
    </oc>
    <nc r="E52"/>
  </rcc>
  <rcc rId="36244" sId="4">
    <oc r="E53">
      <v>20165</v>
    </oc>
    <nc r="E53"/>
  </rcc>
  <rcc rId="36245" sId="4">
    <oc r="E54">
      <v>6145</v>
    </oc>
    <nc r="E54"/>
  </rcc>
  <rcc rId="36246" sId="4">
    <oc r="E55">
      <v>55030</v>
    </oc>
    <nc r="E55"/>
  </rcc>
  <rcc rId="36247" sId="4">
    <oc r="E56">
      <v>52640</v>
    </oc>
    <nc r="E56"/>
  </rcc>
  <rcc rId="36248" sId="4">
    <oc r="E57">
      <v>5970</v>
    </oc>
    <nc r="E57"/>
  </rcc>
  <rcc rId="36249" sId="4">
    <oc r="E58">
      <v>29410</v>
    </oc>
    <nc r="E58"/>
  </rcc>
  <rcc rId="36250" sId="4">
    <oc r="E59">
      <v>13505</v>
    </oc>
    <nc r="E59"/>
  </rcc>
  <rcc rId="36251" sId="5">
    <oc r="E2" t="inlineStr">
      <is>
        <t>Октябрь</t>
      </is>
    </oc>
    <nc r="E2" t="inlineStr">
      <is>
        <t>Ноябрь</t>
      </is>
    </nc>
  </rcc>
  <rcc rId="36252" sId="5">
    <oc r="D6">
      <v>14360</v>
    </oc>
    <nc r="D6">
      <v>14585</v>
    </nc>
  </rcc>
  <rcc rId="36253" sId="5">
    <oc r="D7">
      <v>5775</v>
    </oc>
    <nc r="D7">
      <v>5810</v>
    </nc>
  </rcc>
  <rcc rId="36254" sId="5">
    <oc r="D8">
      <v>17080</v>
    </oc>
    <nc r="D8">
      <v>17720</v>
    </nc>
  </rcc>
  <rcc rId="36255" sId="5">
    <oc r="D9">
      <v>11455</v>
    </oc>
    <nc r="D9">
      <v>11770</v>
    </nc>
  </rcc>
  <rcc rId="36256" sId="5">
    <oc r="D10">
      <v>21135</v>
    </oc>
    <nc r="D10">
      <v>21410</v>
    </nc>
  </rcc>
  <rcc rId="36257" sId="5">
    <oc r="D11">
      <v>45710</v>
    </oc>
    <nc r="D11">
      <v>45750</v>
    </nc>
  </rcc>
  <rcc rId="36258" sId="5">
    <oc r="D12">
      <v>21170</v>
    </oc>
    <nc r="D12">
      <v>21595</v>
    </nc>
  </rcc>
  <rcc rId="36259" sId="5">
    <oc r="D13">
      <v>14095</v>
    </oc>
    <nc r="D13">
      <v>14255</v>
    </nc>
  </rcc>
  <rcc rId="36260" sId="5">
    <oc r="D15">
      <v>20270</v>
    </oc>
    <nc r="D15">
      <v>20275</v>
    </nc>
  </rcc>
  <rcc rId="36261" sId="5">
    <oc r="D16">
      <v>7335</v>
    </oc>
    <nc r="D16">
      <v>7520</v>
    </nc>
  </rcc>
  <rcc rId="36262" sId="5">
    <oc r="D17">
      <v>33230</v>
    </oc>
    <nc r="D17">
      <v>33340</v>
    </nc>
  </rcc>
  <rcc rId="36263" sId="5">
    <oc r="D18">
      <v>19175</v>
    </oc>
    <nc r="D18">
      <v>19370</v>
    </nc>
  </rcc>
  <rcc rId="36264" sId="5">
    <oc r="D19">
      <v>14180</v>
    </oc>
    <nc r="D19">
      <v>14480</v>
    </nc>
  </rcc>
  <rcc rId="36265" sId="5">
    <oc r="D20">
      <v>54215</v>
    </oc>
    <nc r="D20">
      <v>55165</v>
    </nc>
  </rcc>
  <rcc rId="36266" sId="5">
    <oc r="D21">
      <v>70900</v>
    </oc>
    <nc r="D21">
      <v>71105</v>
    </nc>
  </rcc>
  <rcc rId="36267" sId="5">
    <oc r="D22">
      <v>55045</v>
    </oc>
    <nc r="D22">
      <v>55405</v>
    </nc>
  </rcc>
  <rcc rId="36268" sId="5">
    <oc r="D23">
      <v>11940</v>
    </oc>
    <nc r="D23">
      <v>12160</v>
    </nc>
  </rcc>
  <rcc rId="36269" sId="5">
    <oc r="D24">
      <v>8420</v>
    </oc>
    <nc r="D24">
      <v>8570</v>
    </nc>
  </rcc>
  <rcc rId="36270" sId="5">
    <oc r="D26">
      <v>9310</v>
    </oc>
    <nc r="D26">
      <v>9410</v>
    </nc>
  </rcc>
  <rcc rId="36271" sId="5">
    <oc r="D27">
      <v>4845</v>
    </oc>
    <nc r="D27">
      <v>5175</v>
    </nc>
  </rcc>
  <rcc rId="36272" sId="5">
    <oc r="D28">
      <v>6960</v>
    </oc>
    <nc r="D28">
      <v>7130</v>
    </nc>
  </rcc>
  <rcc rId="36273" sId="5">
    <oc r="D29">
      <v>23125</v>
    </oc>
    <nc r="D29">
      <v>23705</v>
    </nc>
  </rcc>
  <rcc rId="36274" sId="5">
    <oc r="D30">
      <v>62695</v>
    </oc>
    <nc r="D30">
      <v>62960</v>
    </nc>
  </rcc>
  <rcc rId="36275" sId="5">
    <oc r="D31">
      <v>20690</v>
    </oc>
    <nc r="D31">
      <v>20835</v>
    </nc>
  </rcc>
  <rcc rId="36276" sId="5">
    <oc r="D32">
      <v>19425</v>
    </oc>
    <nc r="D32">
      <v>19525</v>
    </nc>
  </rcc>
  <rcc rId="36277" sId="5">
    <oc r="D33">
      <v>55725</v>
    </oc>
    <nc r="D33">
      <v>55875</v>
    </nc>
  </rcc>
  <rcc rId="36278" sId="5">
    <oc r="D34">
      <v>14150</v>
    </oc>
    <nc r="D34">
      <v>14260</v>
    </nc>
  </rcc>
  <rcc rId="36279" sId="5">
    <oc r="D35">
      <v>11050</v>
    </oc>
    <nc r="D35">
      <v>11115</v>
    </nc>
  </rcc>
  <rcc rId="36280" sId="5">
    <oc r="D36">
      <v>70505</v>
    </oc>
    <nc r="D36">
      <v>70775</v>
    </nc>
  </rcc>
  <rcc rId="36281" sId="5">
    <oc r="D37">
      <v>27770</v>
    </oc>
    <nc r="D37">
      <v>28075</v>
    </nc>
  </rcc>
  <rcc rId="36282" sId="5">
    <oc r="D38">
      <v>93085</v>
    </oc>
    <nc r="D38">
      <v>93460</v>
    </nc>
  </rcc>
  <rcc rId="36283" sId="5">
    <oc r="D39">
      <v>12825</v>
    </oc>
    <nc r="D39">
      <v>12975</v>
    </nc>
  </rcc>
  <rcc rId="36284" sId="5">
    <oc r="D40">
      <v>65370</v>
    </oc>
    <nc r="D40">
      <v>65525</v>
    </nc>
  </rcc>
  <rcc rId="36285" sId="5">
    <oc r="D41">
      <v>19840</v>
    </oc>
    <nc r="D41">
      <v>20015</v>
    </nc>
  </rcc>
  <rcc rId="36286" sId="5">
    <oc r="D42">
      <v>109060</v>
    </oc>
    <nc r="D42">
      <v>109355</v>
    </nc>
  </rcc>
  <rcc rId="36287" sId="5">
    <oc r="D43">
      <v>14730</v>
    </oc>
    <nc r="D43">
      <v>14930</v>
    </nc>
  </rcc>
  <rcc rId="36288" sId="5">
    <oc r="D44">
      <v>23680</v>
    </oc>
    <nc r="D44">
      <v>23695</v>
    </nc>
  </rcc>
  <rcc rId="36289" sId="5">
    <oc r="D45">
      <v>20605</v>
    </oc>
    <nc r="D45">
      <v>20830</v>
    </nc>
  </rcc>
  <rcc rId="36290" sId="5">
    <oc r="D46">
      <v>690</v>
    </oc>
    <nc r="D46">
      <v>835</v>
    </nc>
  </rcc>
  <rcc rId="36291" sId="5">
    <oc r="D47">
      <v>11915</v>
    </oc>
    <nc r="D47">
      <v>12475</v>
    </nc>
  </rcc>
  <rcc rId="36292" sId="5">
    <oc r="D48">
      <v>25740</v>
    </oc>
    <nc r="D48">
      <v>25850</v>
    </nc>
  </rcc>
  <rcc rId="36293" sId="5">
    <oc r="D49">
      <v>35295</v>
    </oc>
    <nc r="D49">
      <v>35540</v>
    </nc>
  </rcc>
  <rcc rId="36294" sId="5">
    <oc r="D50">
      <v>19760</v>
    </oc>
    <nc r="D50">
      <v>19860</v>
    </nc>
  </rcc>
  <rcc rId="36295" sId="5">
    <oc r="D51">
      <v>2920</v>
    </oc>
    <nc r="D51">
      <v>3205</v>
    </nc>
  </rcc>
  <rcc rId="36296" sId="5">
    <oc r="D52">
      <v>23045</v>
    </oc>
    <nc r="D52">
      <v>23235</v>
    </nc>
  </rcc>
  <rcc rId="36297" sId="5">
    <oc r="D53">
      <v>36900</v>
    </oc>
    <nc r="D53">
      <v>36995</v>
    </nc>
  </rcc>
  <rcc rId="36298" sId="5">
    <oc r="D54">
      <v>43200</v>
    </oc>
    <nc r="D54">
      <v>43590</v>
    </nc>
  </rcc>
  <rcc rId="36299" sId="5">
    <oc r="D55">
      <v>9040</v>
    </oc>
    <nc r="D55">
      <v>9370</v>
    </nc>
  </rcc>
  <rcc rId="36300" sId="5">
    <oc r="D56">
      <v>266325</v>
    </oc>
    <nc r="D56">
      <v>267300</v>
    </nc>
  </rcc>
  <rcc rId="36301" sId="5">
    <oc r="D57">
      <v>32435</v>
    </oc>
    <nc r="D57">
      <v>32880</v>
    </nc>
  </rcc>
  <rcc rId="36302" sId="5">
    <oc r="D58">
      <v>9395</v>
    </oc>
    <nc r="D58">
      <v>9875</v>
    </nc>
  </rcc>
  <rcc rId="36303" sId="5">
    <oc r="D59">
      <v>67170</v>
    </oc>
    <nc r="D59">
      <v>67205</v>
    </nc>
  </rcc>
  <rcc rId="36304" sId="5">
    <oc r="D61">
      <v>4070</v>
    </oc>
    <nc r="D61">
      <v>4190</v>
    </nc>
  </rcc>
  <rcc rId="36305" sId="5">
    <oc r="D62">
      <v>9085</v>
    </oc>
    <nc r="D62">
      <v>9230</v>
    </nc>
  </rcc>
  <rcc rId="36306" sId="5">
    <oc r="D63">
      <v>1960</v>
    </oc>
    <nc r="D63">
      <v>2135</v>
    </nc>
  </rcc>
  <rcc rId="36307" sId="5">
    <oc r="D64">
      <v>20295</v>
    </oc>
    <nc r="D64">
      <v>20520</v>
    </nc>
  </rcc>
  <rcc rId="36308" sId="5">
    <oc r="D65">
      <v>7305</v>
    </oc>
    <nc r="D65">
      <v>7425</v>
    </nc>
  </rcc>
  <rcc rId="36309" sId="5">
    <oc r="D66">
      <v>24030</v>
    </oc>
    <nc r="D66">
      <v>24250</v>
    </nc>
  </rcc>
  <rcc rId="36310" sId="5">
    <oc r="D67">
      <v>30910</v>
    </oc>
    <nc r="D67">
      <v>32100</v>
    </nc>
  </rcc>
  <rcc rId="36311" sId="5">
    <oc r="D68">
      <v>6055</v>
    </oc>
    <nc r="D68">
      <v>6080</v>
    </nc>
  </rcc>
  <rcc rId="36312" sId="5">
    <oc r="D70">
      <v>20725</v>
    </oc>
    <nc r="D70">
      <v>20780</v>
    </nc>
  </rcc>
  <rcc rId="36313" sId="5">
    <oc r="D71">
      <v>36860</v>
    </oc>
    <nc r="D71">
      <v>37030</v>
    </nc>
  </rcc>
  <rcc rId="36314" sId="5">
    <oc r="D72">
      <v>33730</v>
    </oc>
    <nc r="D72">
      <v>33970</v>
    </nc>
  </rcc>
  <rcc rId="36315" sId="5">
    <oc r="D73">
      <v>3945</v>
    </oc>
    <nc r="D73">
      <v>3970</v>
    </nc>
  </rcc>
  <rcc rId="36316" sId="5">
    <oc r="D74">
      <v>7945</v>
    </oc>
    <nc r="D74">
      <v>8085</v>
    </nc>
  </rcc>
  <rcc rId="36317" sId="5">
    <oc r="D76">
      <v>60595</v>
    </oc>
    <nc r="D76">
      <v>61320</v>
    </nc>
  </rcc>
  <rcc rId="36318" sId="5">
    <oc r="D77">
      <v>12670</v>
    </oc>
    <nc r="D77">
      <v>12805</v>
    </nc>
  </rcc>
  <rcc rId="36319" sId="5">
    <oc r="D78">
      <v>12445</v>
    </oc>
    <nc r="D78">
      <v>12540</v>
    </nc>
  </rcc>
  <rcc rId="36320" sId="5">
    <oc r="D79">
      <v>9680</v>
    </oc>
    <nc r="D79">
      <v>9895</v>
    </nc>
  </rcc>
  <rcc rId="36321" sId="5">
    <oc r="D80">
      <v>8210</v>
    </oc>
    <nc r="D80">
      <v>8475</v>
    </nc>
  </rcc>
  <rcc rId="36322" sId="5">
    <oc r="D81">
      <v>10885</v>
    </oc>
    <nc r="D81">
      <v>10995</v>
    </nc>
  </rcc>
  <rcc rId="36323" sId="5">
    <oc r="D82">
      <v>2370</v>
    </oc>
    <nc r="D82">
      <v>2420</v>
    </nc>
  </rcc>
  <rcc rId="36324" sId="5">
    <oc r="D83">
      <v>15935</v>
    </oc>
    <nc r="D83">
      <v>16055</v>
    </nc>
  </rcc>
  <rcc rId="36325" sId="5">
    <oc r="D84">
      <v>205</v>
    </oc>
    <nc r="D84">
      <v>240</v>
    </nc>
  </rcc>
  <rcc rId="36326" sId="5">
    <oc r="D85">
      <v>25995</v>
    </oc>
    <nc r="D85">
      <v>26050</v>
    </nc>
  </rcc>
  <rcc rId="36327" sId="5">
    <oc r="D86">
      <v>27505</v>
    </oc>
    <nc r="D86">
      <v>27570</v>
    </nc>
  </rcc>
  <rcc rId="36328" sId="5">
    <oc r="D87">
      <v>8970</v>
    </oc>
    <nc r="D87">
      <v>9035</v>
    </nc>
  </rcc>
  <rcc rId="36329" sId="5">
    <oc r="D88">
      <v>3140</v>
    </oc>
    <nc r="D88">
      <v>3145</v>
    </nc>
  </rcc>
  <rcc rId="36330" sId="5">
    <oc r="D89">
      <v>40825</v>
    </oc>
    <nc r="D89">
      <v>42055</v>
    </nc>
  </rcc>
  <rcc rId="36331" sId="5">
    <oc r="D90">
      <v>27610</v>
    </oc>
    <nc r="D90">
      <v>27670</v>
    </nc>
  </rcc>
  <rcc rId="36332" sId="5">
    <oc r="D91">
      <v>69040</v>
    </oc>
    <nc r="D91">
      <v>69550</v>
    </nc>
  </rcc>
  <rcc rId="36333" sId="5">
    <oc r="D92">
      <v>41125</v>
    </oc>
    <nc r="D92">
      <v>41530</v>
    </nc>
  </rcc>
  <rcc rId="36334" sId="5">
    <oc r="D94">
      <v>2625</v>
    </oc>
    <nc r="D94">
      <v>2940</v>
    </nc>
  </rcc>
  <rcc rId="36335" sId="5">
    <oc r="D95">
      <v>21550</v>
    </oc>
    <nc r="D95">
      <v>21940</v>
    </nc>
  </rcc>
  <rcc rId="36336" sId="5">
    <oc r="D96">
      <v>9285</v>
    </oc>
    <nc r="D96">
      <v>9465</v>
    </nc>
  </rcc>
  <rcc rId="36337" sId="5">
    <oc r="D97">
      <v>35225</v>
    </oc>
    <nc r="D97">
      <v>35500</v>
    </nc>
  </rcc>
  <rcc rId="36338" sId="5">
    <oc r="D98">
      <v>8825</v>
    </oc>
    <nc r="D98">
      <v>8945</v>
    </nc>
  </rcc>
  <rcc rId="36339" sId="5">
    <oc r="D99">
      <v>47305</v>
    </oc>
    <nc r="D99">
      <v>47955</v>
    </nc>
  </rcc>
  <rcc rId="36340" sId="5">
    <oc r="D100">
      <v>31670</v>
    </oc>
    <nc r="D100">
      <v>31840</v>
    </nc>
  </rcc>
  <rcc rId="36341" sId="5">
    <oc r="D101">
      <v>32935</v>
    </oc>
    <nc r="D101">
      <v>33645</v>
    </nc>
  </rcc>
  <rcc rId="36342" sId="5">
    <oc r="D102">
      <v>18420</v>
    </oc>
    <nc r="D102">
      <v>18700</v>
    </nc>
  </rcc>
  <rcc rId="36343" sId="5">
    <oc r="D103">
      <v>15375</v>
    </oc>
    <nc r="D103">
      <v>15560</v>
    </nc>
  </rcc>
  <rcc rId="36344" sId="5">
    <oc r="D104">
      <v>24335</v>
    </oc>
    <nc r="D104">
      <v>24445</v>
    </nc>
  </rcc>
  <rcc rId="36345" sId="5">
    <oc r="D105">
      <v>4800</v>
    </oc>
    <nc r="D105">
      <v>4940</v>
    </nc>
  </rcc>
  <rcc rId="36346" sId="5">
    <oc r="D106">
      <v>9880</v>
    </oc>
    <nc r="D106">
      <v>10055</v>
    </nc>
  </rcc>
  <rcc rId="36347" sId="5">
    <oc r="D108">
      <v>99005</v>
    </oc>
    <nc r="D108">
      <v>99215</v>
    </nc>
  </rcc>
  <rcc rId="36348" sId="5">
    <oc r="D109">
      <v>35305</v>
    </oc>
    <nc r="D109">
      <v>35335</v>
    </nc>
  </rcc>
  <rcc rId="36349" sId="5">
    <oc r="D110">
      <v>16105</v>
    </oc>
    <nc r="D110">
      <v>16640</v>
    </nc>
  </rcc>
  <rcc rId="36350" sId="5">
    <oc r="D111">
      <v>29045</v>
    </oc>
    <nc r="D111">
      <v>29680</v>
    </nc>
  </rcc>
  <rcc rId="36351" sId="5">
    <oc r="D112">
      <v>6095</v>
    </oc>
    <nc r="D112">
      <v>6285</v>
    </nc>
  </rcc>
  <rcc rId="36352" sId="5">
    <oc r="D113">
      <v>19990</v>
    </oc>
    <nc r="D113">
      <v>19995</v>
    </nc>
  </rcc>
  <rcc rId="36353" sId="5">
    <oc r="D114">
      <v>12890</v>
    </oc>
    <nc r="D114">
      <v>13080</v>
    </nc>
  </rcc>
  <rcc rId="36354" sId="5">
    <oc r="D115">
      <v>48130</v>
    </oc>
    <nc r="D115">
      <v>48420</v>
    </nc>
  </rcc>
  <rcc rId="36355" sId="5">
    <oc r="D116">
      <v>37050</v>
    </oc>
    <nc r="D116">
      <v>37315</v>
    </nc>
  </rcc>
  <rcc rId="36356" sId="5">
    <oc r="D117">
      <v>97790</v>
    </oc>
    <nc r="D117">
      <v>97950</v>
    </nc>
  </rcc>
  <rcc rId="36357" sId="5">
    <oc r="D118">
      <v>41950</v>
    </oc>
    <nc r="D118">
      <v>42375</v>
    </nc>
  </rcc>
  <rcc rId="36358" sId="5">
    <oc r="D119">
      <v>3040</v>
    </oc>
    <nc r="D119">
      <v>3210</v>
    </nc>
  </rcc>
  <rcc rId="36359" sId="5">
    <oc r="D120">
      <v>88050</v>
    </oc>
    <nc r="D120">
      <v>88295</v>
    </nc>
  </rcc>
  <rcc rId="36360" sId="5">
    <oc r="D121">
      <v>84700</v>
    </oc>
    <nc r="D121">
      <v>84885</v>
    </nc>
  </rcc>
  <rcc rId="36361" sId="5">
    <oc r="D122">
      <v>16160</v>
    </oc>
    <nc r="D122">
      <v>16260</v>
    </nc>
  </rcc>
  <rcc rId="36362" sId="5">
    <oc r="D123">
      <v>5510</v>
    </oc>
    <nc r="D123">
      <v>5580</v>
    </nc>
  </rcc>
  <rcc rId="36363" sId="5">
    <oc r="D124">
      <v>9200</v>
    </oc>
    <nc r="D124">
      <v>9310</v>
    </nc>
  </rcc>
  <rcc rId="36364" sId="5">
    <oc r="D125">
      <v>10740</v>
    </oc>
    <nc r="D125">
      <v>10930</v>
    </nc>
  </rcc>
  <rcc rId="36365" sId="5">
    <oc r="D126">
      <v>32540</v>
    </oc>
    <nc r="D126">
      <v>32825</v>
    </nc>
  </rcc>
  <rcc rId="36366" sId="5">
    <oc r="D127">
      <v>63820</v>
    </oc>
    <nc r="D127">
      <v>64560</v>
    </nc>
  </rcc>
  <rcc rId="36367" sId="5">
    <oc r="D128">
      <v>11395</v>
    </oc>
    <nc r="D128">
      <v>11850</v>
    </nc>
  </rcc>
  <rcc rId="36368" sId="5">
    <oc r="D129">
      <v>16460</v>
    </oc>
    <nc r="D129">
      <v>16635</v>
    </nc>
  </rcc>
  <rcc rId="36369" sId="5">
    <oc r="D131">
      <v>8815</v>
    </oc>
    <nc r="D131">
      <v>8870</v>
    </nc>
  </rcc>
  <rcc rId="36370" sId="5">
    <oc r="D132">
      <v>10060</v>
    </oc>
    <nc r="D132">
      <v>10170</v>
    </nc>
  </rcc>
  <rcc rId="36371" sId="5">
    <oc r="D133">
      <v>19590</v>
    </oc>
    <nc r="D133">
      <v>19690</v>
    </nc>
  </rcc>
  <rcc rId="36372" sId="5">
    <oc r="D134">
      <v>19205</v>
    </oc>
    <nc r="D134">
      <v>19440</v>
    </nc>
  </rcc>
  <rcc rId="36373" sId="5">
    <oc r="D135">
      <v>31785</v>
    </oc>
    <nc r="D135">
      <v>31945</v>
    </nc>
  </rcc>
  <rcc rId="36374" sId="5">
    <oc r="D136">
      <v>60180</v>
    </oc>
    <nc r="D136">
      <v>60405</v>
    </nc>
  </rcc>
  <rcc rId="36375" sId="5">
    <oc r="D137">
      <v>30125</v>
    </oc>
    <nc r="D137">
      <v>30345</v>
    </nc>
  </rcc>
  <rcc rId="36376" sId="5">
    <oc r="D138">
      <v>29995</v>
    </oc>
    <nc r="D138">
      <v>30280</v>
    </nc>
  </rcc>
  <rcc rId="36377" sId="5">
    <oc r="D139">
      <v>41395</v>
    </oc>
    <nc r="D139">
      <v>41565</v>
    </nc>
  </rcc>
  <rcc rId="36378" sId="5">
    <oc r="D140">
      <v>19870</v>
    </oc>
    <nc r="D140">
      <v>20060</v>
    </nc>
  </rcc>
  <rcc rId="36379" sId="5">
    <oc r="D141">
      <v>9780</v>
    </oc>
    <nc r="D141">
      <v>9810</v>
    </nc>
  </rcc>
  <rcc rId="36380" sId="5">
    <oc r="D142">
      <v>28440</v>
    </oc>
    <nc r="D142">
      <v>28805</v>
    </nc>
  </rcc>
  <rcc rId="36381" sId="5">
    <oc r="D143">
      <v>42220</v>
    </oc>
    <nc r="D143">
      <v>42355</v>
    </nc>
  </rcc>
  <rcc rId="36382" sId="5">
    <oc r="D144">
      <v>59690</v>
    </oc>
    <nc r="D144">
      <v>59915</v>
    </nc>
  </rcc>
  <rcc rId="36383" sId="5">
    <oc r="D145">
      <v>11565</v>
    </oc>
    <nc r="D145">
      <v>11780</v>
    </nc>
  </rcc>
  <rcc rId="36384" sId="5">
    <oc r="D146">
      <v>13480</v>
    </oc>
    <nc r="D146">
      <v>13760</v>
    </nc>
  </rcc>
  <rcc rId="36385" sId="5">
    <oc r="D147">
      <v>31495</v>
    </oc>
    <nc r="D147">
      <v>31825</v>
    </nc>
  </rcc>
  <rcc rId="36386" sId="5">
    <oc r="D148">
      <v>13880</v>
    </oc>
    <nc r="D148">
      <v>14255</v>
    </nc>
  </rcc>
  <rcc rId="36387" sId="5">
    <oc r="D149">
      <v>40870</v>
    </oc>
    <nc r="D149">
      <v>40975</v>
    </nc>
  </rcc>
  <rcc rId="36388" sId="5">
    <oc r="D150">
      <v>39620</v>
    </oc>
    <nc r="D150">
      <v>39665</v>
    </nc>
  </rcc>
  <rcc rId="36389" sId="5">
    <oc r="D151">
      <v>45965</v>
    </oc>
    <nc r="D151">
      <v>46315</v>
    </nc>
  </rcc>
  <rcc rId="36390" sId="5">
    <oc r="D152">
      <v>24130</v>
    </oc>
    <nc r="D152">
      <v>24305</v>
    </nc>
  </rcc>
  <rcc rId="36391" sId="5">
    <oc r="D154">
      <v>29565</v>
    </oc>
    <nc r="D154">
      <v>29710</v>
    </nc>
  </rcc>
  <rcc rId="36392" sId="5">
    <oc r="D155">
      <v>79170</v>
    </oc>
    <nc r="D155">
      <v>80110</v>
    </nc>
  </rcc>
  <rcc rId="36393" sId="5">
    <oc r="D156">
      <v>26205</v>
    </oc>
    <nc r="D156">
      <v>26510</v>
    </nc>
  </rcc>
  <rcc rId="36394" sId="5">
    <oc r="D157">
      <v>37750</v>
    </oc>
    <nc r="D157">
      <v>38040</v>
    </nc>
  </rcc>
  <rcc rId="36395" sId="5">
    <oc r="D158">
      <v>5805</v>
    </oc>
    <nc r="D158">
      <v>6075</v>
    </nc>
  </rcc>
  <rcc rId="36396" sId="5">
    <oc r="D159">
      <v>8235</v>
    </oc>
    <nc r="D159">
      <v>8340</v>
    </nc>
  </rcc>
  <rcc rId="36397" sId="5">
    <oc r="D160">
      <v>15770</v>
    </oc>
    <nc r="D160">
      <v>16300</v>
    </nc>
  </rcc>
  <rcc rId="36398" sId="5">
    <oc r="D161">
      <v>92425</v>
    </oc>
    <nc r="D161">
      <v>92515</v>
    </nc>
  </rcc>
  <rcc rId="36399" sId="5">
    <oc r="D162">
      <v>75670</v>
    </oc>
    <nc r="D162">
      <v>76150</v>
    </nc>
  </rcc>
  <rcc rId="36400" sId="5">
    <oc r="D163">
      <v>21520</v>
    </oc>
    <nc r="D163">
      <v>21880</v>
    </nc>
  </rcc>
  <rcc rId="36401" sId="5">
    <oc r="D164">
      <v>46630</v>
    </oc>
    <nc r="D164">
      <v>46665</v>
    </nc>
  </rcc>
  <rcc rId="36402" sId="5">
    <oc r="D166">
      <v>24215</v>
    </oc>
    <nc r="D166">
      <v>24320</v>
    </nc>
  </rcc>
  <rcc rId="36403" sId="5">
    <oc r="D167">
      <v>1730</v>
    </oc>
    <nc r="D167">
      <v>1855</v>
    </nc>
  </rcc>
  <rcc rId="36404" sId="5">
    <oc r="D168">
      <v>13890</v>
    </oc>
    <nc r="D168">
      <v>14000</v>
    </nc>
  </rcc>
  <rcc rId="36405" sId="5">
    <oc r="D169">
      <v>13455</v>
    </oc>
    <nc r="D169">
      <v>13575</v>
    </nc>
  </rcc>
  <rcc rId="36406" sId="5">
    <oc r="D170">
      <v>11590</v>
    </oc>
    <nc r="D170">
      <v>11780</v>
    </nc>
  </rcc>
  <rcc rId="36407" sId="5">
    <oc r="D171">
      <v>72120</v>
    </oc>
    <nc r="D171">
      <v>72385</v>
    </nc>
  </rcc>
  <rcc rId="36408" sId="5">
    <oc r="D172">
      <v>41105</v>
    </oc>
    <nc r="D172">
      <v>41285</v>
    </nc>
  </rcc>
  <rcc rId="36409" sId="5">
    <oc r="D173">
      <v>20670</v>
    </oc>
    <nc r="D173">
      <v>20860</v>
    </nc>
  </rcc>
  <rcc rId="36410" sId="5">
    <oc r="D174">
      <v>10925</v>
    </oc>
    <nc r="D174">
      <v>11050</v>
    </nc>
  </rcc>
  <rcc rId="36411" sId="5">
    <oc r="D175">
      <v>54340</v>
    </oc>
    <nc r="D175">
      <v>54770</v>
    </nc>
  </rcc>
  <rcc rId="36412" sId="5">
    <oc r="D176">
      <v>45735</v>
    </oc>
    <nc r="D176">
      <v>45810</v>
    </nc>
  </rcc>
  <rcc rId="36413" sId="5">
    <oc r="D177">
      <v>35015</v>
    </oc>
    <nc r="D177">
      <v>35510</v>
    </nc>
  </rcc>
  <rcc rId="36414" sId="5">
    <oc r="D179">
      <v>50765</v>
    </oc>
    <nc r="D179">
      <v>51100</v>
    </nc>
  </rcc>
  <rcc rId="36415" sId="5">
    <oc r="D180">
      <v>39765</v>
    </oc>
    <nc r="D180">
      <v>39945</v>
    </nc>
  </rcc>
  <rcc rId="36416" sId="5">
    <oc r="D181">
      <v>11015</v>
    </oc>
    <nc r="D181">
      <v>11200</v>
    </nc>
  </rcc>
  <rcc rId="36417" sId="5">
    <oc r="D182">
      <v>9705</v>
    </oc>
    <nc r="D182">
      <v>9885</v>
    </nc>
  </rcc>
  <rcc rId="36418" sId="5">
    <oc r="D183">
      <v>32295</v>
    </oc>
    <nc r="D183">
      <v>32475</v>
    </nc>
  </rcc>
  <rcc rId="36419" sId="5">
    <oc r="D184">
      <v>24395</v>
    </oc>
    <nc r="D184">
      <v>24685</v>
    </nc>
  </rcc>
  <rcc rId="36420" sId="5">
    <oc r="D185">
      <v>11385</v>
    </oc>
    <nc r="D185">
      <v>11575</v>
    </nc>
  </rcc>
  <rcc rId="36421" sId="5">
    <oc r="D186">
      <v>20030</v>
    </oc>
    <nc r="D186">
      <v>20285</v>
    </nc>
  </rcc>
  <rcc rId="36422" sId="5">
    <oc r="D187">
      <v>40845</v>
    </oc>
    <nc r="D187">
      <v>40915</v>
    </nc>
  </rcc>
  <rcc rId="36423" sId="5">
    <oc r="D188">
      <v>13935</v>
    </oc>
    <nc r="D188">
      <v>14170</v>
    </nc>
  </rcc>
  <rcc rId="36424" sId="5">
    <oc r="D189">
      <v>124855</v>
    </oc>
    <nc r="D189">
      <v>125540</v>
    </nc>
  </rcc>
  <rcc rId="36425" sId="5">
    <oc r="D190">
      <v>8595</v>
    </oc>
    <nc r="D190">
      <v>8920</v>
    </nc>
  </rcc>
  <rcc rId="36426" sId="5">
    <oc r="D191">
      <v>27720</v>
    </oc>
    <nc r="D191">
      <v>28150</v>
    </nc>
  </rcc>
  <rcc rId="36427" sId="5">
    <oc r="D192">
      <v>34600</v>
    </oc>
    <nc r="D192">
      <v>35140</v>
    </nc>
  </rcc>
  <rcc rId="36428" sId="5">
    <oc r="D193">
      <v>28395</v>
    </oc>
    <nc r="D193">
      <v>28515</v>
    </nc>
  </rcc>
  <rcc rId="36429" sId="5">
    <oc r="D195">
      <v>10495</v>
    </oc>
    <nc r="D195">
      <v>10665</v>
    </nc>
  </rcc>
  <rcc rId="36430" sId="5">
    <oc r="D196">
      <v>24090</v>
    </oc>
    <nc r="D196">
      <v>24950</v>
    </nc>
  </rcc>
  <rcc rId="36431" sId="5">
    <oc r="D197">
      <v>9965</v>
    </oc>
    <nc r="D197">
      <v>10130</v>
    </nc>
  </rcc>
  <rcc rId="36432" sId="5">
    <oc r="D198">
      <v>18610</v>
    </oc>
    <nc r="D198">
      <v>18810</v>
    </nc>
  </rcc>
  <rcc rId="36433" sId="5">
    <oc r="D199">
      <v>16500</v>
    </oc>
    <nc r="D199">
      <v>16550</v>
    </nc>
  </rcc>
  <rcc rId="36434" sId="5">
    <oc r="D201">
      <v>16775</v>
    </oc>
    <nc r="D201">
      <v>17005</v>
    </nc>
  </rcc>
  <rcc rId="36435" sId="5">
    <oc r="E6">
      <v>14585</v>
    </oc>
    <nc r="E6"/>
  </rcc>
  <rcc rId="36436" sId="5">
    <oc r="E7">
      <v>5810</v>
    </oc>
    <nc r="E7"/>
  </rcc>
  <rcc rId="36437" sId="5">
    <oc r="E8">
      <v>17720</v>
    </oc>
    <nc r="E8"/>
  </rcc>
  <rcc rId="36438" sId="5">
    <oc r="E9">
      <v>11770</v>
    </oc>
    <nc r="E9"/>
  </rcc>
  <rcc rId="36439" sId="5">
    <oc r="E10">
      <v>21410</v>
    </oc>
    <nc r="E10"/>
  </rcc>
  <rcc rId="36440" sId="5">
    <oc r="E11">
      <v>45750</v>
    </oc>
    <nc r="E11"/>
  </rcc>
  <rcc rId="36441" sId="5">
    <oc r="E12">
      <v>21595</v>
    </oc>
    <nc r="E12"/>
  </rcc>
  <rcc rId="36442" sId="5">
    <oc r="E13">
      <v>14255</v>
    </oc>
    <nc r="E13"/>
  </rcc>
  <rcc rId="36443" sId="5">
    <oc r="E15">
      <v>20275</v>
    </oc>
    <nc r="E15"/>
  </rcc>
  <rcc rId="36444" sId="5">
    <oc r="E16">
      <v>7520</v>
    </oc>
    <nc r="E16"/>
  </rcc>
  <rcc rId="36445" sId="5">
    <oc r="E17">
      <v>33340</v>
    </oc>
    <nc r="E17"/>
  </rcc>
  <rcc rId="36446" sId="5">
    <oc r="E18">
      <v>19370</v>
    </oc>
    <nc r="E18"/>
  </rcc>
  <rcc rId="36447" sId="5">
    <oc r="E19">
      <v>14480</v>
    </oc>
    <nc r="E19"/>
  </rcc>
  <rcc rId="36448" sId="5">
    <oc r="E20">
      <v>55165</v>
    </oc>
    <nc r="E20"/>
  </rcc>
  <rcc rId="36449" sId="5">
    <oc r="E21">
      <v>71105</v>
    </oc>
    <nc r="E21"/>
  </rcc>
  <rcc rId="36450" sId="5">
    <oc r="E22">
      <v>55405</v>
    </oc>
    <nc r="E22"/>
  </rcc>
  <rcc rId="36451" sId="5">
    <oc r="E23">
      <v>12160</v>
    </oc>
    <nc r="E23"/>
  </rcc>
  <rcc rId="36452" sId="5">
    <oc r="E24">
      <v>8570</v>
    </oc>
    <nc r="E24"/>
  </rcc>
  <rcc rId="36453" sId="5">
    <oc r="E25">
      <v>14560</v>
    </oc>
    <nc r="E25"/>
  </rcc>
  <rcc rId="36454" sId="5">
    <oc r="E26">
      <v>9410</v>
    </oc>
    <nc r="E26"/>
  </rcc>
  <rcc rId="36455" sId="5">
    <oc r="E27">
      <v>5175</v>
    </oc>
    <nc r="E27"/>
  </rcc>
  <rcc rId="36456" sId="5">
    <oc r="E28">
      <v>7130</v>
    </oc>
    <nc r="E28"/>
  </rcc>
  <rcc rId="36457" sId="5">
    <oc r="E29">
      <v>23705</v>
    </oc>
    <nc r="E29"/>
  </rcc>
  <rcc rId="36458" sId="5">
    <oc r="E30">
      <v>62960</v>
    </oc>
    <nc r="E30"/>
  </rcc>
  <rcc rId="36459" sId="5">
    <oc r="E31">
      <v>20835</v>
    </oc>
    <nc r="E31"/>
  </rcc>
  <rcc rId="36460" sId="5">
    <oc r="E32">
      <v>19525</v>
    </oc>
    <nc r="E32"/>
  </rcc>
  <rcc rId="36461" sId="5">
    <oc r="E33">
      <v>55875</v>
    </oc>
    <nc r="E33"/>
  </rcc>
  <rcc rId="36462" sId="5">
    <oc r="E34">
      <v>14260</v>
    </oc>
    <nc r="E34"/>
  </rcc>
  <rcc rId="36463" sId="5">
    <oc r="E35">
      <v>11115</v>
    </oc>
    <nc r="E35"/>
  </rcc>
  <rcc rId="36464" sId="5">
    <oc r="E36">
      <v>70775</v>
    </oc>
    <nc r="E36"/>
  </rcc>
  <rcc rId="36465" sId="5">
    <oc r="E37">
      <v>28075</v>
    </oc>
    <nc r="E37"/>
  </rcc>
  <rcc rId="36466" sId="5">
    <oc r="E38">
      <v>93460</v>
    </oc>
    <nc r="E38"/>
  </rcc>
  <rcc rId="36467" sId="5">
    <oc r="E39">
      <v>12975</v>
    </oc>
    <nc r="E39"/>
  </rcc>
  <rcc rId="36468" sId="5">
    <oc r="E40">
      <v>65525</v>
    </oc>
    <nc r="E40"/>
  </rcc>
  <rcc rId="36469" sId="5">
    <oc r="E41">
      <v>20015</v>
    </oc>
    <nc r="E41"/>
  </rcc>
  <rcc rId="36470" sId="5">
    <oc r="E42">
      <v>109355</v>
    </oc>
    <nc r="E42"/>
  </rcc>
  <rcc rId="36471" sId="5">
    <oc r="E43">
      <v>14930</v>
    </oc>
    <nc r="E43"/>
  </rcc>
  <rcc rId="36472" sId="5">
    <oc r="E44">
      <v>23695</v>
    </oc>
    <nc r="E44"/>
  </rcc>
  <rcc rId="36473" sId="5">
    <oc r="E45">
      <v>20830</v>
    </oc>
    <nc r="E45"/>
  </rcc>
  <rcc rId="36474" sId="5">
    <oc r="E46">
      <v>835</v>
    </oc>
    <nc r="E46"/>
  </rcc>
  <rcc rId="36475" sId="5">
    <oc r="E47">
      <v>12475</v>
    </oc>
    <nc r="E47"/>
  </rcc>
  <rcc rId="36476" sId="5">
    <oc r="E48">
      <v>25850</v>
    </oc>
    <nc r="E48"/>
  </rcc>
  <rcc rId="36477" sId="5">
    <oc r="E49">
      <v>35540</v>
    </oc>
    <nc r="E49"/>
  </rcc>
  <rcc rId="36478" sId="5">
    <oc r="E50">
      <v>19860</v>
    </oc>
    <nc r="E50"/>
  </rcc>
  <rcc rId="36479" sId="5">
    <oc r="E51">
      <v>3205</v>
    </oc>
    <nc r="E51"/>
  </rcc>
  <rcc rId="36480" sId="5">
    <oc r="E52">
      <v>23235</v>
    </oc>
    <nc r="E52"/>
  </rcc>
  <rcc rId="36481" sId="5">
    <oc r="E53">
      <v>36995</v>
    </oc>
    <nc r="E53"/>
  </rcc>
  <rcc rId="36482" sId="5">
    <oc r="E54">
      <v>43590</v>
    </oc>
    <nc r="E54"/>
  </rcc>
  <rcc rId="36483" sId="5">
    <oc r="E55">
      <v>9370</v>
    </oc>
    <nc r="E55"/>
  </rcc>
  <rcc rId="36484" sId="5">
    <oc r="E56">
      <v>267300</v>
    </oc>
    <nc r="E56"/>
  </rcc>
  <rcc rId="36485" sId="5">
    <oc r="E57">
      <v>32880</v>
    </oc>
    <nc r="E57"/>
  </rcc>
  <rcc rId="36486" sId="5">
    <oc r="E58">
      <v>9875</v>
    </oc>
    <nc r="E58"/>
  </rcc>
  <rcc rId="36487" sId="5">
    <oc r="E59">
      <v>67205</v>
    </oc>
    <nc r="E59"/>
  </rcc>
  <rcc rId="36488" sId="5">
    <oc r="E61">
      <v>4190</v>
    </oc>
    <nc r="E61"/>
  </rcc>
  <rcc rId="36489" sId="5">
    <oc r="E62">
      <v>9230</v>
    </oc>
    <nc r="E62"/>
  </rcc>
  <rcc rId="36490" sId="5">
    <oc r="E63">
      <v>2135</v>
    </oc>
    <nc r="E63"/>
  </rcc>
  <rcc rId="36491" sId="5">
    <oc r="E64">
      <v>20520</v>
    </oc>
    <nc r="E64"/>
  </rcc>
  <rcc rId="36492" sId="5">
    <oc r="E65">
      <v>7425</v>
    </oc>
    <nc r="E65"/>
  </rcc>
  <rcc rId="36493" sId="5">
    <oc r="E66">
      <v>24250</v>
    </oc>
    <nc r="E66"/>
  </rcc>
  <rcc rId="36494" sId="5">
    <oc r="E67">
      <v>32100</v>
    </oc>
    <nc r="E67"/>
  </rcc>
  <rcc rId="36495" sId="5">
    <oc r="E68">
      <v>6080</v>
    </oc>
    <nc r="E68"/>
  </rcc>
  <rcc rId="36496" sId="5">
    <oc r="E70">
      <v>20780</v>
    </oc>
    <nc r="E70"/>
  </rcc>
  <rcc rId="36497" sId="5">
    <oc r="E71">
      <v>37030</v>
    </oc>
    <nc r="E71"/>
  </rcc>
  <rcc rId="36498" sId="5">
    <oc r="E72">
      <v>33970</v>
    </oc>
    <nc r="E72"/>
  </rcc>
  <rcc rId="36499" sId="5">
    <oc r="E73">
      <v>3970</v>
    </oc>
    <nc r="E73"/>
  </rcc>
  <rcc rId="36500" sId="5">
    <oc r="E74">
      <v>8085</v>
    </oc>
    <nc r="E74"/>
  </rcc>
  <rcc rId="36501" sId="5">
    <oc r="E75">
      <v>6000</v>
    </oc>
    <nc r="E75"/>
  </rcc>
  <rcc rId="36502" sId="5">
    <oc r="E76">
      <v>61320</v>
    </oc>
    <nc r="E76"/>
  </rcc>
  <rcc rId="36503" sId="5">
    <oc r="E77">
      <v>12805</v>
    </oc>
    <nc r="E77"/>
  </rcc>
  <rcc rId="36504" sId="5">
    <oc r="E78">
      <v>12540</v>
    </oc>
    <nc r="E78"/>
  </rcc>
  <rcc rId="36505" sId="5">
    <oc r="E79">
      <v>9895</v>
    </oc>
    <nc r="E79"/>
  </rcc>
  <rcc rId="36506" sId="5">
    <oc r="E80">
      <v>8475</v>
    </oc>
    <nc r="E80"/>
  </rcc>
  <rcc rId="36507" sId="5">
    <oc r="E81">
      <v>10995</v>
    </oc>
    <nc r="E81"/>
  </rcc>
  <rcc rId="36508" sId="5">
    <oc r="E82">
      <v>2420</v>
    </oc>
    <nc r="E82"/>
  </rcc>
  <rcc rId="36509" sId="5">
    <oc r="E83">
      <v>16055</v>
    </oc>
    <nc r="E83"/>
  </rcc>
  <rcc rId="36510" sId="5">
    <oc r="E84">
      <v>240</v>
    </oc>
    <nc r="E84"/>
  </rcc>
  <rcc rId="36511" sId="5">
    <oc r="E85">
      <v>26050</v>
    </oc>
    <nc r="E85"/>
  </rcc>
  <rcc rId="36512" sId="5">
    <oc r="E86">
      <v>27570</v>
    </oc>
    <nc r="E86"/>
  </rcc>
  <rcc rId="36513" sId="5">
    <oc r="E87">
      <v>9035</v>
    </oc>
    <nc r="E87"/>
  </rcc>
  <rcc rId="36514" sId="5">
    <oc r="E88">
      <v>3145</v>
    </oc>
    <nc r="E88"/>
  </rcc>
  <rcc rId="36515" sId="5">
    <oc r="E89">
      <v>42055</v>
    </oc>
    <nc r="E89"/>
  </rcc>
  <rcc rId="36516" sId="5">
    <oc r="E90">
      <v>27670</v>
    </oc>
    <nc r="E90"/>
  </rcc>
  <rcc rId="36517" sId="5">
    <oc r="E91">
      <v>69550</v>
    </oc>
    <nc r="E91"/>
  </rcc>
  <rcc rId="36518" sId="5">
    <oc r="E92">
      <v>41530</v>
    </oc>
    <nc r="E92"/>
  </rcc>
  <rcc rId="36519" sId="5">
    <oc r="E94">
      <v>2940</v>
    </oc>
    <nc r="E94"/>
  </rcc>
  <rcc rId="36520" sId="5">
    <oc r="E95">
      <v>21940</v>
    </oc>
    <nc r="E95"/>
  </rcc>
  <rcc rId="36521" sId="5">
    <oc r="E96">
      <v>9465</v>
    </oc>
    <nc r="E96"/>
  </rcc>
  <rcc rId="36522" sId="5">
    <oc r="E97">
      <v>35500</v>
    </oc>
    <nc r="E97"/>
  </rcc>
  <rcc rId="36523" sId="5">
    <oc r="E98">
      <v>8945</v>
    </oc>
    <nc r="E98"/>
  </rcc>
  <rcc rId="36524" sId="5">
    <oc r="E99">
      <v>47955</v>
    </oc>
    <nc r="E99"/>
  </rcc>
  <rcc rId="36525" sId="5">
    <oc r="E100">
      <v>31840</v>
    </oc>
    <nc r="E100"/>
  </rcc>
  <rcc rId="36526" sId="5">
    <oc r="E101">
      <v>33645</v>
    </oc>
    <nc r="E101"/>
  </rcc>
  <rcc rId="36527" sId="5">
    <oc r="E102">
      <v>18700</v>
    </oc>
    <nc r="E102"/>
  </rcc>
  <rcc rId="36528" sId="5">
    <oc r="E103">
      <v>15560</v>
    </oc>
    <nc r="E103"/>
  </rcc>
  <rcc rId="36529" sId="5">
    <oc r="E104">
      <v>24445</v>
    </oc>
    <nc r="E104"/>
  </rcc>
  <rcc rId="36530" sId="5">
    <oc r="E105">
      <v>4940</v>
    </oc>
    <nc r="E105"/>
  </rcc>
  <rcc rId="36531" sId="5">
    <oc r="E106">
      <v>10055</v>
    </oc>
    <nc r="E106"/>
  </rcc>
  <rcc rId="36532" sId="5">
    <oc r="E107">
      <v>5480</v>
    </oc>
    <nc r="E107"/>
  </rcc>
  <rcc rId="36533" sId="5">
    <oc r="E108">
      <v>99215</v>
    </oc>
    <nc r="E108"/>
  </rcc>
  <rcc rId="36534" sId="5">
    <oc r="E109">
      <v>35335</v>
    </oc>
    <nc r="E109"/>
  </rcc>
  <rcc rId="36535" sId="5">
    <oc r="E110">
      <v>16640</v>
    </oc>
    <nc r="E110"/>
  </rcc>
  <rcc rId="36536" sId="5">
    <oc r="E111">
      <v>29680</v>
    </oc>
    <nc r="E111"/>
  </rcc>
  <rcc rId="36537" sId="5">
    <oc r="E112">
      <v>6285</v>
    </oc>
    <nc r="E112"/>
  </rcc>
  <rcc rId="36538" sId="5">
    <oc r="E113">
      <v>19995</v>
    </oc>
    <nc r="E113"/>
  </rcc>
  <rcc rId="36539" sId="5">
    <oc r="E114">
      <v>13080</v>
    </oc>
    <nc r="E114"/>
  </rcc>
  <rcc rId="36540" sId="5">
    <oc r="E115">
      <v>48420</v>
    </oc>
    <nc r="E115"/>
  </rcc>
  <rcc rId="36541" sId="5">
    <oc r="E116">
      <v>37315</v>
    </oc>
    <nc r="E116"/>
  </rcc>
  <rcc rId="36542" sId="5">
    <oc r="E117">
      <v>97950</v>
    </oc>
    <nc r="E117"/>
  </rcc>
  <rcc rId="36543" sId="5">
    <oc r="E118">
      <v>42375</v>
    </oc>
    <nc r="E118"/>
  </rcc>
  <rcc rId="36544" sId="5">
    <oc r="E119">
      <v>3210</v>
    </oc>
    <nc r="E119"/>
  </rcc>
  <rcc rId="36545" sId="5">
    <oc r="E120">
      <v>88295</v>
    </oc>
    <nc r="E120"/>
  </rcc>
  <rcc rId="36546" sId="5">
    <oc r="E121">
      <v>84885</v>
    </oc>
    <nc r="E121"/>
  </rcc>
  <rcc rId="36547" sId="5">
    <oc r="E122">
      <v>16260</v>
    </oc>
    <nc r="E122"/>
  </rcc>
  <rcc rId="36548" sId="5">
    <oc r="E123">
      <v>5580</v>
    </oc>
    <nc r="E123"/>
  </rcc>
  <rcc rId="36549" sId="5">
    <oc r="E124">
      <v>9310</v>
    </oc>
    <nc r="E124"/>
  </rcc>
  <rcc rId="36550" sId="5">
    <oc r="E125">
      <v>10930</v>
    </oc>
    <nc r="E125"/>
  </rcc>
  <rcc rId="36551" sId="5">
    <oc r="E126">
      <v>32825</v>
    </oc>
    <nc r="E126"/>
  </rcc>
  <rcc rId="36552" sId="5">
    <oc r="E127">
      <v>64560</v>
    </oc>
    <nc r="E127"/>
  </rcc>
  <rcc rId="36553" sId="5">
    <oc r="E128">
      <v>11850</v>
    </oc>
    <nc r="E128"/>
  </rcc>
  <rcc rId="36554" sId="5">
    <oc r="E129">
      <v>16635</v>
    </oc>
    <nc r="E129"/>
  </rcc>
  <rcc rId="36555" sId="5">
    <oc r="E130">
      <v>12540</v>
    </oc>
    <nc r="E130"/>
  </rcc>
  <rcc rId="36556" sId="5">
    <oc r="E131">
      <v>8870</v>
    </oc>
    <nc r="E131"/>
  </rcc>
  <rcc rId="36557" sId="5">
    <oc r="E132">
      <v>10170</v>
    </oc>
    <nc r="E132"/>
  </rcc>
  <rcc rId="36558" sId="5">
    <oc r="E133">
      <v>19690</v>
    </oc>
    <nc r="E133"/>
  </rcc>
  <rcc rId="36559" sId="5">
    <oc r="E134">
      <v>19440</v>
    </oc>
    <nc r="E134"/>
  </rcc>
  <rcc rId="36560" sId="5">
    <oc r="E135">
      <v>31945</v>
    </oc>
    <nc r="E135"/>
  </rcc>
  <rcc rId="36561" sId="5">
    <oc r="E136">
      <v>60405</v>
    </oc>
    <nc r="E136"/>
  </rcc>
  <rcc rId="36562" sId="5">
    <oc r="E137">
      <v>30345</v>
    </oc>
    <nc r="E137"/>
  </rcc>
  <rcc rId="36563" sId="5">
    <oc r="E138">
      <v>30280</v>
    </oc>
    <nc r="E138"/>
  </rcc>
  <rcc rId="36564" sId="5">
    <oc r="E139">
      <v>41565</v>
    </oc>
    <nc r="E139"/>
  </rcc>
  <rcc rId="36565" sId="5">
    <oc r="E140">
      <v>20060</v>
    </oc>
    <nc r="E140"/>
  </rcc>
  <rcc rId="36566" sId="5">
    <oc r="E141">
      <v>9810</v>
    </oc>
    <nc r="E141"/>
  </rcc>
  <rcc rId="36567" sId="5">
    <oc r="E142">
      <v>28805</v>
    </oc>
    <nc r="E142"/>
  </rcc>
  <rcc rId="36568" sId="5">
    <oc r="E143">
      <v>42355</v>
    </oc>
    <nc r="E143"/>
  </rcc>
  <rcc rId="36569" sId="5">
    <oc r="E144">
      <v>59915</v>
    </oc>
    <nc r="E144"/>
  </rcc>
  <rcc rId="36570" sId="5">
    <oc r="E145">
      <v>11780</v>
    </oc>
    <nc r="E145"/>
  </rcc>
  <rcc rId="36571" sId="5">
    <oc r="E146">
      <v>13760</v>
    </oc>
    <nc r="E146"/>
  </rcc>
  <rcc rId="36572" sId="5">
    <oc r="E147">
      <v>31825</v>
    </oc>
    <nc r="E147"/>
  </rcc>
  <rcc rId="36573" sId="5">
    <oc r="E148">
      <v>14255</v>
    </oc>
    <nc r="E148"/>
  </rcc>
  <rcc rId="36574" sId="5">
    <oc r="E149">
      <v>40975</v>
    </oc>
    <nc r="E149"/>
  </rcc>
  <rcc rId="36575" sId="5">
    <oc r="E150">
      <v>39665</v>
    </oc>
    <nc r="E150"/>
  </rcc>
  <rcc rId="36576" sId="5">
    <oc r="E151">
      <v>46315</v>
    </oc>
    <nc r="E151"/>
  </rcc>
  <rcc rId="36577" sId="5">
    <oc r="E152">
      <v>24305</v>
    </oc>
    <nc r="E152"/>
  </rcc>
  <rcc rId="36578" sId="5">
    <oc r="E153">
      <v>1405</v>
    </oc>
    <nc r="E153"/>
  </rcc>
  <rcc rId="36579" sId="5">
    <oc r="E154">
      <v>29710</v>
    </oc>
    <nc r="E154"/>
  </rcc>
  <rcc rId="36580" sId="5">
    <oc r="E155">
      <v>80110</v>
    </oc>
    <nc r="E155"/>
  </rcc>
  <rcc rId="36581" sId="5">
    <oc r="E156">
      <v>26510</v>
    </oc>
    <nc r="E156"/>
  </rcc>
  <rcc rId="36582" sId="5">
    <oc r="E157">
      <v>38040</v>
    </oc>
    <nc r="E157"/>
  </rcc>
  <rcc rId="36583" sId="5">
    <oc r="E158">
      <v>6075</v>
    </oc>
    <nc r="E158"/>
  </rcc>
  <rcc rId="36584" sId="5">
    <oc r="E159">
      <v>8340</v>
    </oc>
    <nc r="E159"/>
  </rcc>
  <rcc rId="36585" sId="5">
    <oc r="E160">
      <v>16300</v>
    </oc>
    <nc r="E160"/>
  </rcc>
  <rcc rId="36586" sId="5">
    <oc r="E161">
      <v>92515</v>
    </oc>
    <nc r="E161"/>
  </rcc>
  <rcc rId="36587" sId="5">
    <oc r="E162">
      <v>76150</v>
    </oc>
    <nc r="E162"/>
  </rcc>
  <rcc rId="36588" sId="5">
    <oc r="E163">
      <v>21880</v>
    </oc>
    <nc r="E163"/>
  </rcc>
  <rcc rId="36589" sId="5">
    <oc r="E164">
      <v>46665</v>
    </oc>
    <nc r="E164"/>
  </rcc>
  <rcc rId="36590" sId="5">
    <oc r="E166">
      <v>24320</v>
    </oc>
    <nc r="E166"/>
  </rcc>
  <rcc rId="36591" sId="5">
    <oc r="E167">
      <v>1855</v>
    </oc>
    <nc r="E167"/>
  </rcc>
  <rcc rId="36592" sId="5">
    <oc r="E168">
      <v>14000</v>
    </oc>
    <nc r="E168"/>
  </rcc>
  <rcc rId="36593" sId="5">
    <oc r="E169">
      <v>13575</v>
    </oc>
    <nc r="E169"/>
  </rcc>
  <rcc rId="36594" sId="5">
    <oc r="E170">
      <v>11780</v>
    </oc>
    <nc r="E170"/>
  </rcc>
  <rcc rId="36595" sId="5">
    <oc r="E171">
      <v>72385</v>
    </oc>
    <nc r="E171"/>
  </rcc>
  <rcc rId="36596" sId="5">
    <oc r="E172">
      <v>41285</v>
    </oc>
    <nc r="E172"/>
  </rcc>
  <rcc rId="36597" sId="5">
    <oc r="E173">
      <v>20860</v>
    </oc>
    <nc r="E173"/>
  </rcc>
  <rcc rId="36598" sId="5">
    <oc r="E174">
      <v>11050</v>
    </oc>
    <nc r="E174"/>
  </rcc>
  <rcc rId="36599" sId="5">
    <oc r="E175">
      <v>54770</v>
    </oc>
    <nc r="E175"/>
  </rcc>
  <rcc rId="36600" sId="5">
    <oc r="E176">
      <v>45810</v>
    </oc>
    <nc r="E176"/>
  </rcc>
  <rcc rId="36601" sId="5">
    <oc r="E177">
      <v>35510</v>
    </oc>
    <nc r="E177"/>
  </rcc>
  <rcc rId="36602" sId="5">
    <oc r="E179">
      <v>51100</v>
    </oc>
    <nc r="E179"/>
  </rcc>
  <rcc rId="36603" sId="5">
    <oc r="E180">
      <v>39945</v>
    </oc>
    <nc r="E180"/>
  </rcc>
  <rcc rId="36604" sId="5">
    <oc r="E181">
      <v>11200</v>
    </oc>
    <nc r="E181"/>
  </rcc>
  <rcc rId="36605" sId="5">
    <oc r="E182">
      <v>9885</v>
    </oc>
    <nc r="E182"/>
  </rcc>
  <rcc rId="36606" sId="5">
    <oc r="E183">
      <v>32475</v>
    </oc>
    <nc r="E183"/>
  </rcc>
  <rcc rId="36607" sId="5">
    <oc r="E184">
      <v>24685</v>
    </oc>
    <nc r="E184"/>
  </rcc>
  <rcc rId="36608" sId="5">
    <oc r="E185">
      <v>11575</v>
    </oc>
    <nc r="E185"/>
  </rcc>
  <rcc rId="36609" sId="5">
    <oc r="E186">
      <v>20285</v>
    </oc>
    <nc r="E186"/>
  </rcc>
  <rcc rId="36610" sId="5">
    <oc r="E187">
      <v>40915</v>
    </oc>
    <nc r="E187"/>
  </rcc>
  <rcc rId="36611" sId="5">
    <oc r="E188">
      <v>14170</v>
    </oc>
    <nc r="E188"/>
  </rcc>
  <rcc rId="36612" sId="5">
    <oc r="E189">
      <v>125540</v>
    </oc>
    <nc r="E189"/>
  </rcc>
  <rcc rId="36613" sId="5">
    <oc r="E190">
      <v>8920</v>
    </oc>
    <nc r="E190"/>
  </rcc>
  <rcc rId="36614" sId="5">
    <oc r="E191">
      <v>28150</v>
    </oc>
    <nc r="E191"/>
  </rcc>
  <rcc rId="36615" sId="5">
    <oc r="E192">
      <v>35140</v>
    </oc>
    <nc r="E192"/>
  </rcc>
  <rcc rId="36616" sId="5">
    <oc r="E193">
      <v>28515</v>
    </oc>
    <nc r="E193"/>
  </rcc>
  <rcc rId="36617" sId="5">
    <oc r="E194">
      <v>10225</v>
    </oc>
    <nc r="E194"/>
  </rcc>
  <rcc rId="36618" sId="5">
    <oc r="E195">
      <v>10665</v>
    </oc>
    <nc r="E195"/>
  </rcc>
  <rcc rId="36619" sId="5">
    <oc r="E196">
      <v>24950</v>
    </oc>
    <nc r="E196"/>
  </rcc>
  <rcc rId="36620" sId="5">
    <oc r="E197">
      <v>10130</v>
    </oc>
    <nc r="E197"/>
  </rcc>
  <rcc rId="36621" sId="5">
    <oc r="E198">
      <v>18810</v>
    </oc>
    <nc r="E198"/>
  </rcc>
  <rcc rId="36622" sId="5">
    <oc r="E199">
      <v>16550</v>
    </oc>
    <nc r="E199"/>
  </rcc>
  <rcc rId="36623" sId="5">
    <oc r="E200">
      <v>23010</v>
    </oc>
    <nc r="E200"/>
  </rcc>
  <rcc rId="36624" sId="5">
    <oc r="E201">
      <v>17005</v>
    </oc>
    <nc r="E201"/>
  </rcc>
  <rcc rId="36625" sId="10">
    <oc r="A2" t="inlineStr">
      <is>
        <t>Октябрь 2023 года</t>
      </is>
    </oc>
    <nc r="A2" t="inlineStr">
      <is>
        <t>Ноябрь 2023 года</t>
      </is>
    </nc>
  </rcc>
  <rcc rId="36626" sId="13">
    <oc r="A1" t="inlineStr">
      <is>
        <t>СПРАВОЧНАЯ ИНФОРМАЦИЯ потребление коммунальных услуг в здании по адресу г.Химки, ул.Лавочкина, д.13 октябрь 2023г.</t>
      </is>
    </oc>
    <nc r="A1" t="inlineStr">
      <is>
        <t>СПРАВОЧНАЯ ИНФОРМАЦИЯ потребление коммунальных услуг в здании по адресу г.Химки, ул.Лавочкина, д.13 ноябрь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40" sId="1">
    <nc r="D8">
      <v>7378</v>
    </nc>
  </rcc>
  <rcc rId="36641" sId="1">
    <nc r="D9">
      <v>3162</v>
    </nc>
  </rcc>
  <rcc rId="36642" sId="1">
    <nc r="D10">
      <v>15545</v>
    </nc>
  </rcc>
  <rcc rId="36643" sId="1">
    <nc r="D11">
      <v>20666</v>
    </nc>
  </rcc>
  <rcc rId="36644" sId="1">
    <nc r="D13">
      <v>7284</v>
    </nc>
  </rcc>
  <rcc rId="36645" sId="1">
    <nc r="D14">
      <v>5401</v>
    </nc>
  </rcc>
  <rcc rId="36646" sId="1">
    <nc r="D15">
      <v>4675</v>
    </nc>
  </rcc>
  <rcc rId="36647" sId="1">
    <nc r="D16">
      <v>8286</v>
    </nc>
  </rcc>
  <rcc rId="36648" sId="1">
    <nc r="D18">
      <v>12573</v>
    </nc>
  </rcc>
  <rcc rId="36649" sId="1">
    <nc r="D19">
      <v>3507</v>
    </nc>
  </rcc>
  <rcc rId="36650" sId="1">
    <nc r="D20">
      <v>11236</v>
    </nc>
  </rcc>
  <rcc rId="36651" sId="1">
    <nc r="D21">
      <v>13798</v>
    </nc>
  </rcc>
  <rcc rId="36652" sId="1">
    <nc r="D30">
      <v>4425</v>
    </nc>
  </rcc>
  <rcc rId="36653" sId="1">
    <nc r="D31">
      <v>4193</v>
    </nc>
  </rcc>
  <rcc rId="36654" sId="1">
    <nc r="D33">
      <v>20469</v>
    </nc>
  </rcc>
  <rcc rId="36655" sId="1">
    <nc r="D34">
      <v>15270</v>
    </nc>
  </rcc>
  <rcc rId="36656" sId="1">
    <nc r="D36">
      <v>16050</v>
    </nc>
  </rcc>
  <rcc rId="36657" sId="1">
    <nc r="D37">
      <v>2728</v>
    </nc>
  </rcc>
  <rcc rId="36658" sId="1">
    <nc r="D38">
      <v>30174</v>
    </nc>
  </rcc>
  <rcc rId="36659" sId="1">
    <nc r="D39">
      <v>24976</v>
    </nc>
  </rcc>
  <rcc rId="36660" sId="1">
    <nc r="D45">
      <v>13350</v>
    </nc>
  </rcc>
  <rcc rId="36661" sId="1">
    <nc r="D46">
      <v>7879</v>
    </nc>
  </rcc>
  <rcc rId="36662" sId="1">
    <nc r="D47">
      <v>1523</v>
    </nc>
  </rcc>
  <rcc rId="36663" sId="16">
    <nc r="E13">
      <v>25005</v>
    </nc>
  </rcc>
  <rcc rId="36664" sId="16">
    <nc r="E9">
      <v>1817</v>
    </nc>
  </rcc>
  <rcc rId="36665" sId="16">
    <nc r="E4">
      <v>1057</v>
    </nc>
  </rcc>
  <rcc rId="36666" sId="16">
    <nc r="E7">
      <v>10326</v>
    </nc>
  </rcc>
  <rcc rId="36667" sId="16">
    <nc r="E8">
      <v>895</v>
    </nc>
  </rcc>
  <rcc rId="36668" sId="16">
    <nc r="E11">
      <v>27250</v>
    </nc>
  </rcc>
  <rcc rId="36669" sId="16">
    <nc r="E15">
      <v>1384</v>
    </nc>
  </rcc>
  <rcc rId="36670" sId="16">
    <nc r="E16">
      <v>8142</v>
    </nc>
  </rcc>
  <rcc rId="36671" sId="16">
    <nc r="E17">
      <v>27560</v>
    </nc>
  </rcc>
  <rcc rId="36672" sId="16">
    <nc r="E18">
      <v>3815</v>
    </nc>
  </rcc>
  <rcc rId="36673" sId="16">
    <nc r="E19">
      <v>20190</v>
    </nc>
  </rcc>
  <rcc rId="36674" sId="16">
    <nc r="E20">
      <v>40992</v>
    </nc>
  </rcc>
  <rcc rId="36675" sId="16">
    <nc r="E21">
      <v>732</v>
    </nc>
  </rcc>
  <rcc rId="36676" sId="16">
    <nc r="E26">
      <v>19924</v>
    </nc>
  </rcc>
  <rcc rId="36677" sId="16">
    <nc r="E25">
      <v>78713</v>
    </nc>
  </rcc>
  <rcc rId="36678" sId="16">
    <nc r="E24">
      <v>26753</v>
    </nc>
  </rcc>
  <rfmt sheetId="16" sqref="D7:D16">
    <dxf>
      <fill>
        <patternFill>
          <bgColor theme="0"/>
        </patternFill>
      </fill>
    </dxf>
  </rfmt>
  <rcc rId="36679" sId="16">
    <nc r="E12">
      <v>16932</v>
    </nc>
  </rcc>
  <rcc rId="36680" sId="16">
    <oc r="B18" t="inlineStr">
      <is>
        <t>Шаурмист (ОДН)</t>
      </is>
    </oc>
    <nc r="B18" t="inlineStr">
      <is>
        <t>Дворник (ОДН)</t>
      </is>
    </nc>
  </rcc>
  <rcc rId="36681" sId="16">
    <oc r="B17" t="inlineStr">
      <is>
        <t xml:space="preserve">Роман дворник (ОДН)                  </t>
      </is>
    </oc>
    <nc r="B17" t="inlineStr">
      <is>
        <t xml:space="preserve">(ОДН)                  </t>
      </is>
    </nc>
  </rcc>
  <rcc rId="36682" sId="16" numFmtId="19">
    <oc r="D2">
      <v>45192</v>
    </oc>
    <nc r="D2">
      <v>45223</v>
    </nc>
  </rcc>
  <rcc rId="36683" sId="16" numFmtId="19">
    <oc r="E2">
      <v>45222</v>
    </oc>
    <nc r="E2">
      <v>45253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7" sId="10" numFmtId="34">
    <oc r="C8">
      <v>3527.3</v>
    </oc>
    <nc r="C8">
      <v>3311.6</v>
    </nc>
  </rcc>
  <rcc rId="36698" sId="10" numFmtId="34">
    <oc r="C9">
      <v>1</v>
    </oc>
    <nc r="C9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99" sId="2">
    <nc r="E6">
      <v>1435</v>
    </nc>
  </rcc>
  <rcc rId="36700" sId="2">
    <nc r="E7">
      <v>23820</v>
    </nc>
  </rcc>
  <rcc rId="36701" sId="2">
    <nc r="E8">
      <v>21190</v>
    </nc>
  </rcc>
  <rcc rId="36702" sId="2">
    <nc r="E9">
      <v>27610</v>
    </nc>
  </rcc>
  <rcc rId="36703" sId="2">
    <nc r="E11">
      <v>27320</v>
    </nc>
  </rcc>
  <rcc rId="36704" sId="2">
    <nc r="E12">
      <v>20785</v>
    </nc>
  </rcc>
  <rcc rId="36705" sId="2">
    <nc r="E13">
      <v>32320</v>
    </nc>
  </rcc>
  <rcc rId="36706" sId="2">
    <nc r="E14">
      <v>22220</v>
    </nc>
  </rcc>
  <rcc rId="36707" sId="2">
    <nc r="E15">
      <v>42195</v>
    </nc>
  </rcc>
  <rcc rId="36708" sId="2">
    <nc r="E16">
      <v>43605</v>
    </nc>
  </rcc>
  <rcc rId="36709" sId="2">
    <nc r="E17">
      <v>36865</v>
    </nc>
  </rcc>
  <rcc rId="36710" sId="2">
    <nc r="E18">
      <v>17805</v>
    </nc>
  </rcc>
  <rcc rId="36711" sId="2">
    <nc r="E19">
      <v>2885</v>
    </nc>
  </rcc>
  <rcc rId="36712" sId="2">
    <nc r="E20">
      <v>2885</v>
    </nc>
  </rcc>
  <rcc rId="36713" sId="2">
    <nc r="E21">
      <v>29430</v>
    </nc>
  </rcc>
  <rcc rId="36714" sId="2">
    <nc r="E22">
      <v>7865</v>
    </nc>
  </rcc>
  <rcc rId="36715" sId="2">
    <nc r="E23">
      <v>1310</v>
    </nc>
  </rcc>
  <rcc rId="36716" sId="2">
    <nc r="E24">
      <v>9390</v>
    </nc>
  </rcc>
  <rcc rId="36717" sId="2">
    <nc r="E25">
      <v>14805</v>
    </nc>
  </rcc>
  <rcc rId="36718" sId="2">
    <nc r="E26">
      <v>14075</v>
    </nc>
  </rcc>
  <rcc rId="36719" sId="2">
    <nc r="E27">
      <v>50535</v>
    </nc>
  </rcc>
  <rcc rId="36720" sId="2">
    <nc r="E28">
      <v>12520</v>
    </nc>
  </rcc>
  <rcc rId="36721" sId="2">
    <nc r="E29">
      <v>65630</v>
    </nc>
  </rcc>
  <rcc rId="36722" sId="2">
    <nc r="E30">
      <v>9060</v>
    </nc>
  </rcc>
  <rcc rId="36723" sId="2">
    <nc r="E31">
      <v>2520</v>
    </nc>
  </rcc>
  <rcc rId="36724" sId="2">
    <nc r="E32">
      <v>26275</v>
    </nc>
  </rcc>
  <rfmt sheetId="2" sqref="D33" start="0" length="0">
    <dxf>
      <fill>
        <patternFill patternType="none">
          <bgColor indexed="65"/>
        </patternFill>
      </fill>
    </dxf>
  </rfmt>
  <rfmt sheetId="2" sqref="E33" start="0" length="0">
    <dxf>
      <fill>
        <patternFill patternType="none">
          <bgColor indexed="65"/>
        </patternFill>
      </fill>
    </dxf>
  </rfmt>
  <rcc rId="36725" sId="2">
    <nc r="D33">
      <v>0</v>
    </nc>
  </rcc>
  <rcc rId="36726" sId="2">
    <nc r="E33">
      <v>135</v>
    </nc>
  </rcc>
  <rfmt sheetId="2" sqref="F33" start="0" length="0">
    <dxf>
      <fill>
        <patternFill>
          <bgColor theme="0"/>
        </patternFill>
      </fill>
    </dxf>
  </rfmt>
  <rcc rId="36727" sId="2">
    <oc r="G33">
      <v>120540</v>
    </oc>
    <nc r="G33"/>
  </rcc>
  <rfmt sheetId="2" sqref="C33">
    <dxf>
      <fill>
        <patternFill patternType="solid">
          <bgColor rgb="FFFFFF00"/>
        </patternFill>
      </fill>
    </dxf>
  </rfmt>
  <rcc rId="36728" sId="2">
    <oc r="F33">
      <v>403</v>
    </oc>
    <nc r="F33">
      <f>E33-D33+200</f>
    </nc>
  </rcc>
  <rfmt sheetId="2" sqref="F33">
    <dxf>
      <fill>
        <patternFill>
          <bgColor rgb="FFFFFF00"/>
        </patternFill>
      </fill>
    </dxf>
  </rfmt>
  <rcc rId="36729" sId="2">
    <nc r="E34">
      <v>49710</v>
    </nc>
  </rcc>
  <rcc rId="36730" sId="2">
    <nc r="E35">
      <v>56975</v>
    </nc>
  </rcc>
  <rcc rId="36731" sId="2">
    <nc r="E36">
      <v>14940</v>
    </nc>
  </rcc>
  <rcc rId="36732" sId="2">
    <nc r="E37">
      <v>37310</v>
    </nc>
  </rcc>
  <rcc rId="36733" sId="2">
    <nc r="E38">
      <v>44560</v>
    </nc>
  </rcc>
  <rcc rId="36734" sId="2">
    <nc r="E39">
      <v>32975</v>
    </nc>
  </rcc>
  <rcc rId="36735" sId="2">
    <nc r="E40">
      <v>30685</v>
    </nc>
  </rcc>
  <rcc rId="36736" sId="2">
    <nc r="E41">
      <v>32445</v>
    </nc>
  </rcc>
  <rcc rId="36737" sId="2">
    <nc r="E42">
      <v>31595</v>
    </nc>
  </rcc>
  <rcc rId="36738" sId="2">
    <nc r="E43">
      <v>6790</v>
    </nc>
  </rcc>
  <rcc rId="36739" sId="2">
    <nc r="E44">
      <v>36195</v>
    </nc>
  </rcc>
  <rcc rId="36740" sId="2">
    <nc r="E45">
      <v>25330</v>
    </nc>
  </rcc>
  <rcc rId="36741" sId="2">
    <nc r="E46">
      <v>43745</v>
    </nc>
  </rcc>
  <rcc rId="36742" sId="2">
    <nc r="E47">
      <v>54045</v>
    </nc>
  </rcc>
  <rcc rId="36743" sId="2">
    <nc r="E48">
      <v>42410</v>
    </nc>
  </rcc>
  <rcc rId="36744" sId="2">
    <nc r="E49">
      <v>90060</v>
    </nc>
  </rcc>
  <rcc rId="36745" sId="2">
    <nc r="E50">
      <v>80335</v>
    </nc>
  </rcc>
  <rcc rId="36746" sId="2">
    <nc r="E51">
      <v>10585</v>
    </nc>
  </rcc>
  <rcc rId="36747" sId="2">
    <nc r="E52">
      <v>11995</v>
    </nc>
  </rcc>
  <rcc rId="36748" sId="2">
    <nc r="E53">
      <v>21530</v>
    </nc>
  </rcc>
  <rcc rId="36749" sId="2">
    <nc r="E54">
      <v>12290</v>
    </nc>
  </rcc>
  <rcc rId="36750" sId="2">
    <nc r="E55">
      <v>45465</v>
    </nc>
  </rcc>
  <rcc rId="36751" sId="2">
    <nc r="E56">
      <v>11805</v>
    </nc>
  </rcc>
  <rfmt sheetId="2" sqref="D57" start="0" length="0">
    <dxf>
      <alignment vertical="top" readingOrder="0"/>
      <border outline="0">
        <bottom style="medium">
          <color indexed="64"/>
        </bottom>
      </border>
    </dxf>
  </rfmt>
  <rfmt sheetId="2" sqref="E57" start="0" length="0">
    <dxf>
      <alignment vertical="top" readingOrder="0"/>
      <border outline="0">
        <bottom style="medium">
          <color indexed="64"/>
        </bottom>
      </border>
    </dxf>
  </rfmt>
  <rfmt sheetId="2" sqref="F57" start="0" length="0">
    <dxf>
      <fill>
        <patternFill>
          <bgColor theme="0"/>
        </patternFill>
      </fill>
    </dxf>
  </rfmt>
  <rcc rId="36752" sId="2">
    <nc r="D57">
      <v>0</v>
    </nc>
  </rcc>
  <rcc rId="36753" sId="2">
    <nc r="E57">
      <v>55</v>
    </nc>
  </rcc>
  <rcc rId="36754" sId="2">
    <oc r="C57" t="inlineStr">
      <is>
        <t>01040502-07</t>
      </is>
    </oc>
    <nc r="C57"/>
  </rcc>
  <rfmt sheetId="2" sqref="C57">
    <dxf>
      <fill>
        <patternFill patternType="solid">
          <bgColor rgb="FFFFFF00"/>
        </patternFill>
      </fill>
    </dxf>
  </rfmt>
  <rcc rId="36755" sId="2">
    <oc r="F57">
      <v>239</v>
    </oc>
    <nc r="F57">
      <f>E57-D57+120</f>
    </nc>
  </rcc>
  <rfmt sheetId="2" sqref="F57">
    <dxf>
      <fill>
        <patternFill>
          <bgColor rgb="FFFFFF00"/>
        </patternFill>
      </fill>
    </dxf>
  </rfmt>
  <rcc rId="36756" sId="2">
    <oc r="C33" t="inlineStr">
      <is>
        <t>0263002-05</t>
      </is>
    </oc>
    <nc r="C33"/>
  </rcc>
  <rcc rId="36757" sId="2">
    <nc r="E58">
      <v>24125</v>
    </nc>
  </rcc>
  <rcc rId="36758" sId="2">
    <nc r="E59">
      <v>23615</v>
    </nc>
  </rcc>
  <rcc rId="36759" sId="2">
    <nc r="E60">
      <v>13280</v>
    </nc>
  </rcc>
  <rcc rId="36760" sId="2">
    <nc r="E61">
      <v>71420</v>
    </nc>
  </rcc>
  <rcc rId="36761" sId="2">
    <nc r="E62">
      <v>14590</v>
    </nc>
  </rcc>
  <rcc rId="36762" sId="2">
    <nc r="E63">
      <v>2160</v>
    </nc>
  </rcc>
  <rcc rId="36763" sId="2">
    <nc r="E64">
      <v>20730</v>
    </nc>
  </rcc>
  <rcc rId="36764" sId="2">
    <nc r="E65">
      <v>68230</v>
    </nc>
  </rcc>
  <rcc rId="36765" sId="2">
    <nc r="E66">
      <v>32790</v>
    </nc>
  </rcc>
  <rcc rId="36766" sId="2">
    <nc r="E67">
      <v>8200</v>
    </nc>
  </rcc>
  <rcc rId="36767" sId="2">
    <nc r="E68">
      <v>28065</v>
    </nc>
  </rcc>
  <rcc rId="36768" sId="2">
    <nc r="E69">
      <v>56255</v>
    </nc>
  </rcc>
  <rcc rId="36769" sId="2">
    <nc r="E70">
      <v>87990</v>
    </nc>
  </rcc>
  <rcc rId="36770" sId="2">
    <nc r="E71">
      <v>37415</v>
    </nc>
  </rcc>
  <rcc rId="36771" sId="2">
    <nc r="E72">
      <v>6820</v>
    </nc>
  </rcc>
  <rcc rId="36772" sId="2">
    <nc r="E73">
      <v>58890</v>
    </nc>
  </rcc>
  <rcc rId="36773" sId="2">
    <nc r="E74">
      <v>10015</v>
    </nc>
  </rcc>
  <rcc rId="36774" sId="2">
    <nc r="E75">
      <v>275</v>
    </nc>
  </rcc>
  <rcc rId="36775" sId="2">
    <nc r="E76">
      <v>26985</v>
    </nc>
  </rcc>
  <rcc rId="36776" sId="2">
    <nc r="E77">
      <v>19990</v>
    </nc>
  </rcc>
  <rcc rId="36777" sId="2">
    <nc r="E78">
      <v>38155</v>
    </nc>
  </rcc>
  <rcc rId="36778" sId="2">
    <nc r="E79">
      <v>8350</v>
    </nc>
  </rcc>
  <rcc rId="36779" sId="2">
    <nc r="E80">
      <v>28885</v>
    </nc>
  </rcc>
  <rcc rId="36780" sId="2">
    <nc r="E81">
      <v>11255</v>
    </nc>
  </rcc>
  <rcc rId="36781" sId="2">
    <oc r="C82" t="inlineStr">
      <is>
        <t>0281824-05</t>
      </is>
    </oc>
    <nc r="C82"/>
  </rcc>
  <rfmt sheetId="2" sqref="C82">
    <dxf>
      <fill>
        <patternFill patternType="solid">
          <bgColor rgb="FFFFFF00"/>
        </patternFill>
      </fill>
    </dxf>
  </rfmt>
  <rfmt sheetId="2" sqref="F82">
    <dxf>
      <fill>
        <patternFill>
          <bgColor rgb="FFFFFF00"/>
        </patternFill>
      </fill>
    </dxf>
  </rfmt>
  <rfmt sheetId="2" sqref="D82" start="0" length="0">
    <dxf>
      <fill>
        <patternFill patternType="none">
          <bgColor indexed="65"/>
        </patternFill>
      </fill>
    </dxf>
  </rfmt>
  <rfmt sheetId="2" sqref="E82" start="0" length="0">
    <dxf>
      <fill>
        <patternFill patternType="none">
          <bgColor indexed="65"/>
        </patternFill>
      </fill>
    </dxf>
  </rfmt>
  <rfmt sheetId="2" sqref="F82" start="0" length="0">
    <dxf>
      <fill>
        <patternFill>
          <bgColor theme="0"/>
        </patternFill>
      </fill>
    </dxf>
  </rfmt>
  <rcc rId="36782" sId="2">
    <nc r="D82">
      <v>0</v>
    </nc>
  </rcc>
  <rcc rId="36783" sId="2">
    <nc r="E82">
      <v>55</v>
    </nc>
  </rcc>
  <rcc rId="36784" sId="2">
    <oc r="F82">
      <v>205</v>
    </oc>
    <nc r="F82">
      <f>E82-D82+100</f>
    </nc>
  </rcc>
  <rfmt sheetId="2" sqref="F82">
    <dxf>
      <fill>
        <patternFill>
          <bgColor rgb="FFFFFF00"/>
        </patternFill>
      </fill>
    </dxf>
  </rfmt>
  <rcc rId="36785" sId="2">
    <oc r="G82">
      <v>62000</v>
    </oc>
    <nc r="G82"/>
  </rcc>
  <rcc rId="36786" sId="2">
    <nc r="E83">
      <v>7990</v>
    </nc>
  </rcc>
  <rcc rId="36787" sId="2">
    <nc r="E84">
      <v>13345</v>
    </nc>
  </rcc>
  <rcc rId="36788" sId="2">
    <nc r="E85">
      <v>9925</v>
    </nc>
  </rcc>
  <rcc rId="36789" sId="2">
    <nc r="E86">
      <v>38645</v>
    </nc>
  </rcc>
  <rcc rId="36790" sId="2">
    <nc r="E87">
      <v>36080</v>
    </nc>
  </rcc>
  <rcc rId="36791" sId="2">
    <nc r="E88">
      <v>19465</v>
    </nc>
  </rcc>
  <rcc rId="36792" sId="2">
    <nc r="E89">
      <v>68710</v>
    </nc>
  </rcc>
  <rcc rId="36793" sId="2">
    <nc r="E90">
      <v>61680</v>
    </nc>
  </rcc>
  <rcc rId="36794" sId="2">
    <nc r="E91">
      <v>14740</v>
    </nc>
  </rcc>
  <rcc rId="36795" sId="2">
    <nc r="E92">
      <v>12830</v>
    </nc>
  </rcc>
  <rcc rId="36796" sId="2">
    <nc r="E93">
      <v>730</v>
    </nc>
  </rcc>
  <rcc rId="36797" sId="2">
    <nc r="E94">
      <v>38150</v>
    </nc>
  </rcc>
  <rcc rId="36798" sId="2">
    <nc r="E95">
      <v>15085</v>
    </nc>
  </rcc>
  <rcc rId="36799" sId="2">
    <nc r="E96">
      <v>42250</v>
    </nc>
  </rcc>
  <rcc rId="36800" sId="2">
    <nc r="E97">
      <v>25645</v>
    </nc>
  </rcc>
  <rcc rId="36801" sId="2">
    <nc r="E98">
      <v>11715</v>
    </nc>
  </rcc>
  <rcc rId="36802" sId="2">
    <nc r="E99">
      <v>13055</v>
    </nc>
  </rcc>
  <rcc rId="36803" sId="2">
    <nc r="E100">
      <v>5205</v>
    </nc>
  </rcc>
  <rcc rId="36804" sId="2">
    <nc r="E101">
      <v>14880</v>
    </nc>
  </rcc>
  <rcc rId="36805" sId="2">
    <nc r="E102">
      <v>53585</v>
    </nc>
  </rcc>
  <rcc rId="36806" sId="2">
    <nc r="E103">
      <v>6700</v>
    </nc>
  </rcc>
  <rcc rId="36807" sId="2">
    <nc r="E104">
      <v>23450</v>
    </nc>
  </rcc>
  <rcc rId="36808" sId="2">
    <nc r="E105">
      <v>21220</v>
    </nc>
  </rcc>
  <rcc rId="36809" sId="2">
    <nc r="E106">
      <v>94125</v>
    </nc>
  </rcc>
  <rcc rId="36810" sId="2">
    <nc r="E107">
      <v>11055</v>
    </nc>
  </rcc>
  <rcc rId="36811" sId="2">
    <nc r="E108">
      <v>31115</v>
    </nc>
  </rcc>
  <rcc rId="36812" sId="2">
    <nc r="E109">
      <v>22890</v>
    </nc>
  </rcc>
  <rcc rId="36813" sId="2">
    <nc r="E110">
      <v>11960</v>
    </nc>
  </rcc>
  <rcc rId="36814" sId="2">
    <nc r="E111">
      <v>24880</v>
    </nc>
  </rcc>
  <rcc rId="36815" sId="2">
    <nc r="E112">
      <v>17395</v>
    </nc>
  </rcc>
  <rcc rId="36816" sId="2">
    <nc r="E113">
      <v>57715</v>
    </nc>
  </rcc>
  <rcc rId="36817" sId="2">
    <nc r="E114">
      <v>16380</v>
    </nc>
  </rcc>
  <rcc rId="36818" sId="2">
    <nc r="E115">
      <v>49590</v>
    </nc>
  </rcc>
  <rcc rId="36819" sId="2">
    <nc r="E116">
      <v>21270</v>
    </nc>
  </rcc>
  <rcc rId="36820" sId="2">
    <nc r="E117">
      <v>8795</v>
    </nc>
  </rcc>
  <rcc rId="36821" sId="2">
    <oc r="G118">
      <f>F82+F33+F57+F10</f>
    </oc>
    <nc r="G118">
      <f>F10</f>
    </nc>
  </rcc>
  <rcc rId="36822" sId="3">
    <nc r="E7">
      <v>13945</v>
    </nc>
  </rcc>
  <rcc rId="36823" sId="3">
    <nc r="E8">
      <v>965</v>
    </nc>
  </rcc>
  <rcc rId="36824" sId="3">
    <nc r="E9">
      <v>15590</v>
    </nc>
  </rcc>
  <rcc rId="36825" sId="3">
    <nc r="E10">
      <v>14640</v>
    </nc>
  </rcc>
  <rcc rId="36826" sId="3">
    <nc r="E11">
      <v>945</v>
    </nc>
  </rcc>
  <rcc rId="36827" sId="3">
    <nc r="E12">
      <v>29410</v>
    </nc>
  </rcc>
  <rcc rId="36828" sId="3">
    <nc r="E13">
      <v>12030</v>
    </nc>
  </rcc>
  <rcc rId="36829" sId="3">
    <nc r="E14">
      <v>19380</v>
    </nc>
  </rcc>
  <rcc rId="36830" sId="3">
    <nc r="E15">
      <v>4855</v>
    </nc>
  </rcc>
  <rcc rId="36831" sId="3">
    <nc r="E16">
      <v>78040</v>
    </nc>
  </rcc>
  <rcc rId="36832" sId="3">
    <nc r="E17">
      <v>42335</v>
    </nc>
  </rcc>
  <rcc rId="36833" sId="3">
    <nc r="E18">
      <v>16035</v>
    </nc>
  </rcc>
  <rcc rId="36834" sId="3">
    <nc r="E19">
      <v>157630</v>
    </nc>
  </rcc>
  <rcc rId="36835" sId="3">
    <nc r="E20">
      <v>6170</v>
    </nc>
  </rcc>
  <rcc rId="36836" sId="3">
    <nc r="E21">
      <v>14370</v>
    </nc>
  </rcc>
  <rcc rId="36837" sId="3">
    <nc r="E22">
      <v>13610</v>
    </nc>
  </rcc>
  <rcc rId="36838" sId="3">
    <nc r="E23">
      <v>38665</v>
    </nc>
  </rcc>
  <rcc rId="36839" sId="3">
    <nc r="E24">
      <v>54260</v>
    </nc>
  </rcc>
  <rcc rId="36840" sId="3">
    <nc r="E25">
      <v>12240</v>
    </nc>
  </rcc>
  <rcc rId="36841" sId="3">
    <nc r="E26">
      <v>15</v>
    </nc>
  </rcc>
  <rcc rId="36842" sId="3">
    <nc r="E27">
      <v>38635</v>
    </nc>
  </rcc>
  <rcc rId="36843" sId="3">
    <nc r="E28">
      <v>32515</v>
    </nc>
  </rcc>
  <rcc rId="36844" sId="3">
    <nc r="E29">
      <v>33095</v>
    </nc>
  </rcc>
  <rcc rId="36845" sId="3">
    <nc r="E30">
      <v>32380</v>
    </nc>
  </rcc>
  <rcc rId="36846" sId="3">
    <nc r="E31">
      <v>66405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7" sId="4">
    <nc r="E7">
      <v>8390</v>
    </nc>
  </rcc>
  <rcc rId="36848" sId="4">
    <nc r="E8">
      <v>53465</v>
    </nc>
  </rcc>
  <rcc rId="36849" sId="4">
    <nc r="E9">
      <v>6455</v>
    </nc>
  </rcc>
  <rcc rId="36850" sId="4">
    <nc r="E10">
      <v>24105</v>
    </nc>
  </rcc>
  <rcc rId="36851" sId="4">
    <nc r="E11">
      <v>14140</v>
    </nc>
  </rcc>
  <rcc rId="36852" sId="4">
    <nc r="E12">
      <v>46705</v>
    </nc>
  </rcc>
  <rcc rId="36853" sId="4">
    <nc r="E13">
      <v>17865</v>
    </nc>
  </rcc>
  <rcc rId="36854" sId="4">
    <nc r="E14">
      <v>9675</v>
    </nc>
  </rcc>
  <rcc rId="36855" sId="4">
    <nc r="E15">
      <v>28750</v>
    </nc>
  </rcc>
  <rcc rId="36856" sId="4">
    <nc r="E16">
      <v>30465</v>
    </nc>
  </rcc>
  <rcc rId="36857" sId="4">
    <nc r="E17">
      <v>31660</v>
    </nc>
  </rcc>
  <rcc rId="36858" sId="4">
    <nc r="E18">
      <v>34420</v>
    </nc>
  </rcc>
  <rcc rId="36859" sId="4">
    <nc r="E19">
      <v>54825</v>
    </nc>
  </rcc>
  <rcc rId="36860" sId="4">
    <nc r="E20">
      <v>4670</v>
    </nc>
  </rcc>
  <rcc rId="36861" sId="4">
    <nc r="E21">
      <v>9610</v>
    </nc>
  </rcc>
  <rcc rId="36862" sId="4">
    <nc r="E22">
      <v>22860</v>
    </nc>
  </rcc>
  <rcc rId="36863" sId="4">
    <nc r="E23">
      <v>49495</v>
    </nc>
  </rcc>
  <rcc rId="36864" sId="4">
    <nc r="E24">
      <v>31540</v>
    </nc>
  </rcc>
  <rcc rId="36865" sId="4">
    <nc r="E25">
      <v>35400</v>
    </nc>
  </rcc>
  <rcc rId="36866" sId="4">
    <nc r="E26">
      <v>17610</v>
    </nc>
  </rcc>
  <rcc rId="36867" sId="4">
    <nc r="E27">
      <v>15740</v>
    </nc>
  </rcc>
  <rcc rId="36868" sId="4">
    <nc r="E28">
      <v>58595</v>
    </nc>
  </rcc>
  <rcc rId="36869" sId="4">
    <nc r="E29">
      <v>35030</v>
    </nc>
  </rcc>
  <rfmt sheetId="4" sqref="C30">
    <dxf>
      <fill>
        <patternFill>
          <bgColor rgb="FFFFFF00"/>
        </patternFill>
      </fill>
    </dxf>
  </rfmt>
  <rfmt sheetId="4" sqref="F30">
    <dxf>
      <fill>
        <patternFill>
          <bgColor rgb="FFFFFF00"/>
        </patternFill>
      </fill>
    </dxf>
  </rfmt>
  <rcc rId="36870" sId="4">
    <oc r="C30" t="inlineStr">
      <is>
        <t>0253080-05</t>
      </is>
    </oc>
    <nc r="C30"/>
  </rcc>
  <rfmt sheetId="4" sqref="D30" start="0" length="0">
    <dxf>
      <border outline="0">
        <bottom style="medium">
          <color indexed="64"/>
        </bottom>
      </border>
    </dxf>
  </rfmt>
  <rfmt sheetId="4" sqref="E30" start="0" length="0">
    <dxf>
      <border outline="0">
        <bottom style="medium">
          <color indexed="64"/>
        </bottom>
      </border>
    </dxf>
  </rfmt>
  <rfmt sheetId="4" sqref="F30" start="0" length="0">
    <dxf>
      <fill>
        <patternFill patternType="none">
          <bgColor indexed="65"/>
        </patternFill>
      </fill>
    </dxf>
  </rfmt>
  <rcc rId="36871" sId="4">
    <nc r="D30">
      <v>0</v>
    </nc>
  </rcc>
  <rcc rId="36872" sId="4">
    <nc r="E30">
      <v>20</v>
    </nc>
  </rcc>
  <rcc rId="36873" sId="4">
    <oc r="F30">
      <f>91*3</f>
    </oc>
    <nc r="F30">
      <f>E30-D30+140</f>
    </nc>
  </rcc>
  <rfmt sheetId="4" sqref="F30">
    <dxf>
      <fill>
        <patternFill patternType="solid">
          <bgColor rgb="FFFFFF00"/>
        </patternFill>
      </fill>
    </dxf>
  </rfmt>
  <rcc rId="36874" sId="4">
    <nc r="E31">
      <v>22475</v>
    </nc>
  </rcc>
  <rcc rId="36875" sId="4">
    <nc r="E32">
      <v>30870</v>
    </nc>
  </rcc>
  <rcc rId="36876" sId="4">
    <nc r="E33">
      <v>38815</v>
    </nc>
  </rcc>
  <rcc rId="36877" sId="4">
    <nc r="E34">
      <v>20215</v>
    </nc>
  </rcc>
  <rfmt sheetId="4" sqref="D35:F35">
    <dxf>
      <fill>
        <patternFill>
          <bgColor rgb="FFFF0000"/>
        </patternFill>
      </fill>
    </dxf>
  </rfmt>
  <rcc rId="36878" sId="4">
    <nc r="E36">
      <v>50000</v>
    </nc>
  </rcc>
  <rcc rId="36879" sId="4">
    <nc r="E37">
      <v>39605</v>
    </nc>
  </rcc>
  <rcc rId="36880" sId="4">
    <nc r="E38">
      <v>12940</v>
    </nc>
  </rcc>
  <rcc rId="36881" sId="4">
    <nc r="E39">
      <v>42800</v>
    </nc>
  </rcc>
  <rcc rId="36882" sId="4">
    <nc r="E40">
      <v>38265</v>
    </nc>
  </rcc>
  <rcc rId="36883" sId="4">
    <nc r="E41">
      <v>5025</v>
    </nc>
  </rcc>
  <rcc rId="36884" sId="4">
    <nc r="E42">
      <v>102545</v>
    </nc>
  </rcc>
  <rcc rId="36885" sId="4">
    <nc r="E43">
      <v>10575</v>
    </nc>
  </rcc>
  <rcc rId="36886" sId="4">
    <nc r="E44">
      <v>2800</v>
    </nc>
  </rcc>
  <rcc rId="36887" sId="4">
    <nc r="E45">
      <v>88615</v>
    </nc>
  </rcc>
  <rcc rId="36888" sId="4">
    <nc r="E46">
      <v>9415</v>
    </nc>
  </rcc>
  <rcc rId="36889" sId="4">
    <nc r="E47">
      <v>11875</v>
    </nc>
  </rcc>
  <rcc rId="36890" sId="4">
    <nc r="E48">
      <v>54790</v>
    </nc>
  </rcc>
  <rcc rId="36891" sId="4">
    <nc r="E49">
      <v>15160</v>
    </nc>
  </rcc>
  <rcc rId="36892" sId="4">
    <nc r="E50">
      <v>32745</v>
    </nc>
  </rcc>
  <rcc rId="36893" sId="4">
    <nc r="E51">
      <v>16515</v>
    </nc>
  </rcc>
  <rcc rId="36894" sId="4">
    <nc r="E52">
      <v>10115</v>
    </nc>
  </rcc>
  <rcc rId="36895" sId="4">
    <nc r="E53">
      <v>20295</v>
    </nc>
  </rcc>
  <rcc rId="36896" sId="4">
    <nc r="E54">
      <v>6215</v>
    </nc>
  </rcc>
  <rcc rId="36897" sId="4">
    <nc r="E55">
      <v>55420</v>
    </nc>
  </rcc>
  <rcc rId="36898" sId="4">
    <nc r="E56">
      <v>53595</v>
    </nc>
  </rcc>
  <rcc rId="36899" sId="4">
    <nc r="E57">
      <v>6055</v>
    </nc>
  </rcc>
  <rcc rId="36900" sId="4">
    <nc r="E58">
      <v>29675</v>
    </nc>
  </rcc>
  <rcc rId="36901" sId="4">
    <nc r="E59">
      <v>13675</v>
    </nc>
  </rcc>
  <rcc rId="36902" sId="4">
    <nc r="G35">
      <v>11860</v>
    </nc>
  </rcc>
  <rfmt sheetId="4" sqref="D35:E35">
    <dxf>
      <fill>
        <patternFill patternType="none">
          <bgColor auto="1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3" sId="4">
    <oc r="D35">
      <v>11860</v>
    </oc>
    <nc r="D35"/>
  </rcc>
  <rcc rId="36904" sId="4">
    <oc r="F35">
      <f>E35-D35</f>
    </oc>
    <nc r="F35">
      <v>30</v>
    </nc>
  </rcc>
  <rcc rId="36905" sId="4">
    <oc r="G60">
      <f>F30</f>
    </oc>
    <nc r="G60">
      <f>F35</f>
    </nc>
  </rcc>
  <rcmt sheetId="4" cell="F35" guid="{F9D51013-9127-48E4-AE57-FD806AA7F916}" author="HP" newLength="59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06" sId="5">
    <nc r="E6">
      <v>14800</v>
    </nc>
  </rcc>
  <rcc rId="36907" sId="5">
    <nc r="E7">
      <v>5880</v>
    </nc>
  </rcc>
  <rcc rId="36908" sId="5">
    <nc r="E8">
      <v>18410</v>
    </nc>
  </rcc>
  <rcc rId="36909" sId="5">
    <nc r="E9">
      <v>12150</v>
    </nc>
  </rcc>
  <rcc rId="36910" sId="5">
    <nc r="E10">
      <v>21695</v>
    </nc>
  </rcc>
  <rcc rId="36911" sId="5">
    <nc r="E11">
      <v>45810</v>
    </nc>
  </rcc>
  <rcc rId="36912" sId="5">
    <nc r="E12">
      <v>21980</v>
    </nc>
  </rcc>
  <rcc rId="36913" sId="5">
    <nc r="E13">
      <v>14370</v>
    </nc>
  </rcc>
  <rfmt sheetId="5" sqref="C14">
    <dxf>
      <fill>
        <patternFill>
          <bgColor rgb="FFFFFF00"/>
        </patternFill>
      </fill>
    </dxf>
  </rfmt>
  <rfmt sheetId="5" sqref="F14">
    <dxf>
      <fill>
        <patternFill>
          <bgColor rgb="FFFFFF00"/>
        </patternFill>
      </fill>
    </dxf>
  </rfmt>
  <rfmt sheetId="5" sqref="D14" start="0" length="0">
    <dxf>
      <fill>
        <patternFill patternType="none">
          <bgColor indexed="65"/>
        </patternFill>
      </fill>
      <border outline="0">
        <top/>
      </border>
    </dxf>
  </rfmt>
  <rfmt sheetId="5" sqref="E14" start="0" length="0">
    <dxf>
      <fill>
        <patternFill patternType="none">
          <bgColor indexed="65"/>
        </patternFill>
      </fill>
      <border outline="0">
        <top/>
      </border>
    </dxf>
  </rfmt>
  <rfmt sheetId="5" sqref="F14" start="0" length="0">
    <dxf>
      <fill>
        <patternFill patternType="none">
          <bgColor indexed="65"/>
        </patternFill>
      </fill>
    </dxf>
  </rfmt>
  <rcc rId="36914" sId="5">
    <nc r="D14">
      <v>0</v>
    </nc>
  </rcc>
  <rcc rId="36915" sId="5">
    <nc r="E14">
      <v>30</v>
    </nc>
  </rcc>
  <rfmt sheetId="5" sqref="F14">
    <dxf>
      <fill>
        <patternFill patternType="solid">
          <bgColor rgb="FFFFFF00"/>
        </patternFill>
      </fill>
    </dxf>
  </rfmt>
  <rcc rId="36916" sId="5">
    <oc r="F14">
      <v>240</v>
    </oc>
    <nc r="F14">
      <f>E14-D14+120</f>
    </nc>
  </rcc>
  <rcc rId="36917" sId="5">
    <oc r="G14">
      <v>70725</v>
    </oc>
    <nc r="G14"/>
  </rcc>
  <rcmt sheetId="5" cell="F14" guid="{00000000-0000-0000-0000-000000000000}" action="delete" author="HP"/>
  <rcc rId="36918" sId="5">
    <oc r="C14" t="inlineStr">
      <is>
        <t>00377562-05</t>
      </is>
    </oc>
    <nc r="C14"/>
  </rcc>
  <rcc rId="36919" sId="5">
    <nc r="E15">
      <v>20275</v>
    </nc>
  </rcc>
  <rcc rId="36920" sId="5">
    <nc r="E16">
      <v>7665</v>
    </nc>
  </rcc>
  <rcc rId="36921" sId="5">
    <nc r="E17">
      <v>33425</v>
    </nc>
  </rcc>
  <rcc rId="36922" sId="5">
    <nc r="E18">
      <v>19580</v>
    </nc>
  </rcc>
  <rcc rId="36923" sId="5">
    <nc r="E19">
      <v>14740</v>
    </nc>
  </rcc>
  <rcc rId="36924" sId="5">
    <nc r="E20">
      <v>55680</v>
    </nc>
  </rcc>
  <rcc rId="36925" sId="5">
    <nc r="E21">
      <v>71280</v>
    </nc>
  </rcc>
  <rcc rId="36926" sId="5">
    <nc r="E22">
      <v>55565</v>
    </nc>
  </rcc>
  <rcc rId="36927" sId="5">
    <nc r="E23">
      <v>12330</v>
    </nc>
  </rcc>
  <rcc rId="36928" sId="5">
    <nc r="E24">
      <v>8715</v>
    </nc>
  </rcc>
  <rcc rId="36929" sId="5">
    <nc r="E25">
      <v>14560</v>
    </nc>
  </rcc>
  <rcc rId="36930" sId="5">
    <nc r="E26">
      <v>9515</v>
    </nc>
  </rcc>
  <rcc rId="36931" sId="5">
    <nc r="E27">
      <v>5420</v>
    </nc>
  </rcc>
  <rcc rId="36932" sId="5">
    <nc r="E28">
      <v>7340</v>
    </nc>
  </rcc>
  <rcc rId="36933" sId="5">
    <nc r="E29">
      <v>24285</v>
    </nc>
  </rcc>
  <rcc rId="36934" sId="5">
    <nc r="E30">
      <v>63200</v>
    </nc>
  </rcc>
  <rcc rId="36935" sId="5">
    <nc r="E31">
      <v>21105</v>
    </nc>
  </rcc>
  <rcc rId="36936" sId="5">
    <nc r="E32">
      <v>19680</v>
    </nc>
  </rcc>
  <rcc rId="36937" sId="5">
    <nc r="E33">
      <v>56015</v>
    </nc>
  </rcc>
  <rcc rId="36938" sId="5">
    <nc r="E34">
      <v>14390</v>
    </nc>
  </rcc>
  <rcc rId="36939" sId="5">
    <nc r="E35">
      <v>11215</v>
    </nc>
  </rcc>
  <rcc rId="36940" sId="5">
    <nc r="E36">
      <v>71060</v>
    </nc>
  </rcc>
  <rcc rId="36941" sId="5">
    <nc r="E37">
      <v>28355</v>
    </nc>
  </rcc>
  <rcc rId="36942" sId="5">
    <nc r="E38">
      <v>93850</v>
    </nc>
  </rcc>
  <rcc rId="36943" sId="5">
    <nc r="E39">
      <v>13175</v>
    </nc>
  </rcc>
  <rcc rId="36944" sId="5">
    <nc r="E40">
      <v>65835</v>
    </nc>
  </rcc>
  <rcc rId="36945" sId="5">
    <nc r="E41">
      <v>20200</v>
    </nc>
  </rcc>
  <rcc rId="36946" sId="5">
    <nc r="E42">
      <v>109505</v>
    </nc>
  </rcc>
  <rcc rId="36947" sId="5">
    <nc r="E43">
      <v>15120</v>
    </nc>
  </rcc>
  <rcc rId="36948" sId="5">
    <nc r="E44">
      <v>23710</v>
    </nc>
  </rcc>
  <rcc rId="36949" sId="5">
    <nc r="E45">
      <v>21090</v>
    </nc>
  </rcc>
  <rcc rId="36950" sId="5">
    <nc r="E46">
      <v>950</v>
    </nc>
  </rcc>
  <rcc rId="36951" sId="5">
    <nc r="E47">
      <v>12925</v>
    </nc>
  </rcc>
  <rcc rId="36952" sId="5">
    <nc r="E48">
      <v>26015</v>
    </nc>
  </rcc>
  <rcc rId="36953" sId="5">
    <nc r="E49">
      <v>35740</v>
    </nc>
  </rcc>
  <rcc rId="36954" sId="5">
    <nc r="E50">
      <v>20140</v>
    </nc>
  </rcc>
  <rcc rId="36955" sId="5">
    <nc r="E51">
      <v>3465</v>
    </nc>
  </rcc>
  <rcc rId="36956" sId="5">
    <nc r="E52">
      <v>23485</v>
    </nc>
  </rcc>
  <rcc rId="36957" sId="5">
    <nc r="E53">
      <v>37080</v>
    </nc>
  </rcc>
  <rcc rId="36958" sId="5">
    <nc r="E54">
      <v>44050</v>
    </nc>
  </rcc>
  <rcc rId="36959" sId="5">
    <nc r="E55">
      <v>9695</v>
    </nc>
  </rcc>
  <rcc rId="36960" sId="5">
    <nc r="E56">
      <v>268485</v>
    </nc>
  </rcc>
  <rcc rId="36961" sId="5">
    <nc r="E57">
      <v>33285</v>
    </nc>
  </rcc>
  <rcc rId="36962" sId="5">
    <nc r="E58">
      <v>10575</v>
    </nc>
  </rcc>
  <rcc rId="36963" sId="5">
    <nc r="G59">
      <v>67205</v>
    </nc>
  </rcc>
  <rfmt sheetId="5" sqref="G59">
    <dxf>
      <alignment horizontal="left" readingOrder="0"/>
    </dxf>
  </rfmt>
  <rcc rId="36964" sId="5">
    <oc r="D59">
      <v>67205</v>
    </oc>
    <nc r="D59"/>
  </rcc>
  <rcc rId="36965" sId="5">
    <oc r="F59">
      <f>E59-D59</f>
    </oc>
    <nc r="F59"/>
  </rcc>
  <rfmt sheetId="5" sqref="F59">
    <dxf>
      <fill>
        <patternFill patternType="solid">
          <bgColor rgb="FFFF0000"/>
        </patternFill>
      </fill>
    </dxf>
  </rfmt>
  <rfmt sheetId="5" sqref="G59" start="0" length="2147483647">
    <dxf>
      <font>
        <sz val="9"/>
      </font>
    </dxf>
  </rfmt>
  <rcc rId="36966" sId="5">
    <nc r="E61">
      <v>4315</v>
    </nc>
  </rcc>
  <rcc rId="36967" sId="5">
    <nc r="E62">
      <v>9390</v>
    </nc>
  </rcc>
  <rcc rId="36968" sId="5">
    <nc r="E63">
      <v>2315</v>
    </nc>
  </rcc>
  <rcc rId="36969" sId="5">
    <nc r="E64">
      <v>20735</v>
    </nc>
  </rcc>
  <rcc rId="36970" sId="5">
    <nc r="E65">
      <v>7540</v>
    </nc>
  </rcc>
  <rcc rId="36971" sId="5">
    <nc r="E66">
      <v>24485</v>
    </nc>
  </rcc>
  <rcc rId="36972" sId="5">
    <nc r="E67">
      <v>33215</v>
    </nc>
  </rcc>
  <rcc rId="36973" sId="5">
    <nc r="E68">
      <v>6230</v>
    </nc>
  </rcc>
  <rfmt sheetId="5" sqref="D69" start="0" length="0">
    <dxf>
      <fill>
        <patternFill patternType="none">
          <bgColor indexed="65"/>
        </patternFill>
      </fill>
    </dxf>
  </rfmt>
  <rfmt sheetId="5" sqref="E69" start="0" length="0">
    <dxf>
      <fill>
        <patternFill patternType="none">
          <bgColor indexed="65"/>
        </patternFill>
      </fill>
    </dxf>
  </rfmt>
  <rfmt sheetId="5" sqref="F69" start="0" length="0">
    <dxf>
      <fill>
        <patternFill patternType="none">
          <bgColor indexed="65"/>
        </patternFill>
      </fill>
    </dxf>
  </rfmt>
  <rcc rId="36974" sId="5">
    <nc r="D69">
      <v>0</v>
    </nc>
  </rcc>
  <rcc rId="36975" sId="5">
    <nc r="E69">
      <v>135</v>
    </nc>
  </rcc>
  <rcmt sheetId="5" cell="F69" guid="{00000000-0000-0000-0000-000000000000}" action="delete" author="HP"/>
  <rcc rId="36976" sId="5">
    <oc r="G69">
      <v>58495</v>
    </oc>
    <nc r="G69"/>
  </rcc>
  <rcc rId="36977" sId="5">
    <oc r="C69" t="inlineStr">
      <is>
        <t>379635-05</t>
      </is>
    </oc>
    <nc r="C69"/>
  </rcc>
  <rfmt sheetId="5" sqref="C69">
    <dxf>
      <fill>
        <patternFill>
          <bgColor rgb="FFFFFF00"/>
        </patternFill>
      </fill>
    </dxf>
  </rfmt>
  <rfmt sheetId="5" sqref="F69">
    <dxf>
      <fill>
        <patternFill patternType="solid">
          <bgColor rgb="FFFFFF00"/>
        </patternFill>
      </fill>
    </dxf>
  </rfmt>
  <rcc rId="36978" sId="5">
    <oc r="F69">
      <v>430</v>
    </oc>
    <nc r="F69">
      <f>E69-D69+215</f>
    </nc>
  </rcc>
  <rcc rId="36979" sId="5">
    <nc r="E70">
      <v>20825</v>
    </nc>
  </rcc>
  <rcc rId="36980" sId="5">
    <nc r="E71">
      <v>37215</v>
    </nc>
  </rcc>
  <rcc rId="36981" sId="5">
    <nc r="E72">
      <v>34230</v>
    </nc>
  </rcc>
  <rcc rId="36982" sId="5">
    <nc r="E73">
      <v>4065</v>
    </nc>
  </rcc>
  <rcc rId="36983" sId="5">
    <nc r="E74">
      <v>8420</v>
    </nc>
  </rcc>
  <rcc rId="36984" sId="5">
    <nc r="E75">
      <v>6000</v>
    </nc>
  </rcc>
  <rcc rId="36985" sId="5">
    <nc r="E76">
      <v>62065</v>
    </nc>
  </rcc>
  <rcc rId="36986" sId="5">
    <nc r="E77">
      <v>12885</v>
    </nc>
  </rcc>
  <rcc rId="36987" sId="5">
    <nc r="E78">
      <v>12635</v>
    </nc>
  </rcc>
  <rcc rId="36988" sId="5">
    <nc r="E79">
      <v>10180</v>
    </nc>
  </rcc>
  <rcc rId="36989" sId="5">
    <nc r="E80">
      <v>8725</v>
    </nc>
  </rcc>
  <rcc rId="36990" sId="5">
    <nc r="E81">
      <v>11095</v>
    </nc>
  </rcc>
  <rcc rId="36991" sId="5">
    <nc r="E82">
      <v>2470</v>
    </nc>
  </rcc>
  <rcc rId="36992" sId="5">
    <nc r="E83">
      <v>16120</v>
    </nc>
  </rcc>
  <rcc rId="36993" sId="5">
    <nc r="E84">
      <v>245</v>
    </nc>
  </rcc>
  <rcc rId="36994" sId="5">
    <nc r="E85">
      <v>26075</v>
    </nc>
  </rcc>
  <rcc rId="36995" sId="5">
    <nc r="E86">
      <v>27630</v>
    </nc>
  </rcc>
  <rcc rId="36996" sId="5">
    <nc r="E87">
      <v>9095</v>
    </nc>
  </rcc>
  <rcc rId="36997" sId="5">
    <nc r="E88">
      <v>3150</v>
    </nc>
  </rcc>
  <rcc rId="36998" sId="5">
    <nc r="E89">
      <v>43535</v>
    </nc>
  </rcc>
  <rcc rId="36999" sId="5">
    <nc r="E90">
      <v>27740</v>
    </nc>
  </rcc>
  <rcc rId="37000" sId="5">
    <nc r="E91">
      <v>70180</v>
    </nc>
  </rcc>
  <rcc rId="37001" sId="5">
    <nc r="E92">
      <v>41740</v>
    </nc>
  </rcc>
  <rcc rId="37002" sId="5">
    <oc r="G93">
      <v>22515</v>
    </oc>
    <nc r="G93"/>
  </rcc>
  <rcc rId="37003" sId="5">
    <oc r="C93" t="inlineStr">
      <is>
        <t>22188552-15</t>
      </is>
    </oc>
    <nc r="C93"/>
  </rcc>
  <rfmt sheetId="5" sqref="F93" start="0" length="0">
    <dxf>
      <fill>
        <patternFill patternType="none">
          <bgColor indexed="65"/>
        </patternFill>
      </fill>
    </dxf>
  </rfmt>
  <rcc rId="37004" sId="5">
    <nc r="D93">
      <v>0</v>
    </nc>
  </rcc>
  <rcc rId="37005" sId="5">
    <nc r="E93">
      <v>130</v>
    </nc>
  </rcc>
  <rcc rId="37006" sId="5">
    <oc r="F93">
      <v>220</v>
    </oc>
    <nc r="F93">
      <f>E93-D93+110</f>
    </nc>
  </rcc>
  <rfmt sheetId="5" sqref="C93">
    <dxf>
      <fill>
        <patternFill patternType="solid">
          <bgColor rgb="FFFFFF00"/>
        </patternFill>
      </fill>
    </dxf>
  </rfmt>
  <rfmt sheetId="5" sqref="F93">
    <dxf>
      <fill>
        <patternFill patternType="solid">
          <bgColor rgb="FFFFFF00"/>
        </patternFill>
      </fill>
    </dxf>
  </rfmt>
  <rcmt sheetId="5" cell="F93" guid="{00000000-0000-0000-0000-000000000000}" action="delete" author="HP"/>
  <rcc rId="37007" sId="5">
    <nc r="E94">
      <v>3235</v>
    </nc>
  </rcc>
  <rcc rId="37008" sId="5">
    <nc r="E95">
      <v>22270</v>
    </nc>
  </rcc>
  <rcc rId="37009" sId="5">
    <nc r="E96">
      <v>9620</v>
    </nc>
  </rcc>
  <rcc rId="37010" sId="5">
    <nc r="E97">
      <v>35740</v>
    </nc>
  </rcc>
  <rcc rId="37011" sId="5">
    <nc r="E98">
      <v>9025</v>
    </nc>
  </rcc>
  <rfmt sheetId="5" sqref="E99:E102">
    <dxf>
      <fill>
        <patternFill patternType="solid">
          <bgColor rgb="FFFFFF00"/>
        </patternFill>
      </fill>
    </dxf>
  </rfmt>
  <rcc rId="37012" sId="5">
    <nc r="E103">
      <v>15750</v>
    </nc>
  </rcc>
  <rcc rId="37013" sId="5">
    <nc r="E104">
      <v>24540</v>
    </nc>
  </rcc>
  <rcc rId="37014" sId="5">
    <nc r="E105">
      <v>5080</v>
    </nc>
  </rcc>
  <rcc rId="37015" sId="5">
    <nc r="E106">
      <v>10215</v>
    </nc>
  </rcc>
  <rcc rId="37016" sId="5">
    <nc r="E107">
      <v>5480</v>
    </nc>
  </rcc>
  <rfmt sheetId="5" sqref="E108:E111">
    <dxf>
      <fill>
        <patternFill>
          <bgColor rgb="FFFFFF00"/>
        </patternFill>
      </fill>
    </dxf>
  </rfmt>
  <rcc rId="37017" sId="5">
    <nc r="E112">
      <v>6460</v>
    </nc>
  </rcc>
  <rcc rId="37018" sId="5">
    <nc r="E113">
      <v>20020</v>
    </nc>
  </rcc>
  <rcc rId="37019" sId="5">
    <nc r="E114">
      <v>13280</v>
    </nc>
  </rcc>
  <rcc rId="37020" sId="5">
    <nc r="E115">
      <v>48675</v>
    </nc>
  </rcc>
  <rcc rId="37021" sId="5">
    <nc r="E116">
      <v>37765</v>
    </nc>
  </rcc>
  <rcc rId="37022" sId="5">
    <nc r="E117">
      <v>98185</v>
    </nc>
  </rcc>
  <rcc rId="37023" sId="5">
    <nc r="E118">
      <v>43310</v>
    </nc>
  </rcc>
  <rcc rId="37024" sId="5">
    <nc r="E119">
      <v>3410</v>
    </nc>
  </rcc>
  <rcc rId="37025" sId="5">
    <nc r="E120">
      <v>88570</v>
    </nc>
  </rcc>
  <rfmt sheetId="5" sqref="F121">
    <dxf>
      <fill>
        <patternFill patternType="solid">
          <bgColor rgb="FFFF0000"/>
        </patternFill>
      </fill>
    </dxf>
  </rfmt>
  <rcc rId="37026" sId="5">
    <nc r="E122">
      <v>16360</v>
    </nc>
  </rcc>
  <rcc rId="37027" sId="5">
    <nc r="E123">
      <v>5655</v>
    </nc>
  </rcc>
  <rcc rId="37028" sId="5">
    <nc r="E124">
      <v>9385</v>
    </nc>
  </rcc>
  <rcc rId="37029" sId="5">
    <nc r="E125">
      <v>11080</v>
    </nc>
  </rcc>
  <rcc rId="37030" sId="5">
    <nc r="E126">
      <v>33130</v>
    </nc>
  </rcc>
  <rcc rId="37031" sId="5">
    <nc r="E127">
      <v>65210</v>
    </nc>
  </rcc>
  <rcc rId="37032" sId="5">
    <nc r="E128">
      <v>12345</v>
    </nc>
  </rcc>
  <rcc rId="37033" sId="5">
    <nc r="E129">
      <v>16835</v>
    </nc>
  </rcc>
  <rcc rId="37034" sId="5">
    <nc r="E130">
      <v>12540</v>
    </nc>
  </rcc>
  <rcc rId="37035" sId="5">
    <nc r="E131">
      <v>8920</v>
    </nc>
  </rcc>
  <rcc rId="37036" sId="5">
    <nc r="E132">
      <v>10255</v>
    </nc>
  </rcc>
  <rcc rId="37037" sId="5">
    <nc r="E133">
      <v>19800</v>
    </nc>
  </rcc>
  <rcc rId="37038" sId="5">
    <nc r="E134">
      <v>19635</v>
    </nc>
  </rcc>
  <rcc rId="37039" sId="5">
    <nc r="E135">
      <v>32120</v>
    </nc>
  </rcc>
  <rcc rId="37040" sId="5">
    <nc r="E136">
      <v>60645</v>
    </nc>
  </rcc>
  <rcc rId="37041" sId="5">
    <nc r="E137">
      <v>30545</v>
    </nc>
  </rcc>
  <rcc rId="37042" sId="5">
    <nc r="E138">
      <v>30655</v>
    </nc>
  </rcc>
  <rcc rId="37043" sId="5">
    <nc r="E139">
      <v>41755</v>
    </nc>
  </rcc>
  <rcc rId="37044" sId="5">
    <nc r="E140">
      <v>20240</v>
    </nc>
  </rcc>
  <rcc rId="37045" sId="5">
    <nc r="E141">
      <v>9825</v>
    </nc>
  </rcc>
  <rcc rId="37046" sId="5">
    <nc r="E142">
      <v>29175</v>
    </nc>
  </rcc>
  <rcc rId="37047" sId="5">
    <nc r="E143">
      <v>42500</v>
    </nc>
  </rcc>
  <rcc rId="37048" sId="5">
    <nc r="E144">
      <v>60415</v>
    </nc>
  </rcc>
  <rcc rId="37049" sId="5">
    <nc r="E145">
      <v>11995</v>
    </nc>
  </rcc>
  <rcc rId="37050" sId="5">
    <nc r="E146">
      <v>14055</v>
    </nc>
  </rcc>
  <rcc rId="37051" sId="5">
    <nc r="E147">
      <v>32130</v>
    </nc>
  </rcc>
  <rcc rId="37052" sId="5">
    <nc r="E148">
      <v>14760</v>
    </nc>
  </rcc>
  <rcc rId="37053" sId="5">
    <nc r="E149">
      <v>41070</v>
    </nc>
  </rcc>
  <rcc rId="37054" sId="5">
    <nc r="E150">
      <v>39710</v>
    </nc>
  </rcc>
  <rcc rId="37055" sId="5">
    <nc r="E151">
      <v>46780</v>
    </nc>
  </rcc>
  <rcc rId="37056" sId="5">
    <nc r="E152">
      <v>24460</v>
    </nc>
  </rcc>
  <rcc rId="37057" sId="5">
    <nc r="E153">
      <v>1405</v>
    </nc>
  </rcc>
  <rcc rId="37058" sId="5">
    <nc r="E154">
      <v>29845</v>
    </nc>
  </rcc>
  <rcc rId="37059" sId="5">
    <nc r="E155">
      <v>80655</v>
    </nc>
  </rcc>
  <rcc rId="37060" sId="5">
    <nc r="E156">
      <v>26795</v>
    </nc>
  </rcc>
  <rcc rId="37061" sId="5">
    <nc r="E157">
      <v>38350</v>
    </nc>
  </rcc>
  <rcc rId="37062" sId="5">
    <nc r="E158">
      <v>6355</v>
    </nc>
  </rcc>
  <rcc rId="37063" sId="5">
    <nc r="E159">
      <v>8455</v>
    </nc>
  </rcc>
  <rcc rId="37064" sId="5">
    <nc r="E160">
      <v>16800</v>
    </nc>
  </rcc>
  <rcc rId="37065" sId="5">
    <nc r="E161">
      <v>92670</v>
    </nc>
  </rcc>
  <rfmt sheetId="5" sqref="E162:E165">
    <dxf>
      <fill>
        <patternFill>
          <bgColor rgb="FFFFFF00"/>
        </patternFill>
      </fill>
    </dxf>
  </rfmt>
  <rcc rId="37066" sId="5">
    <nc r="E166">
      <v>24410</v>
    </nc>
  </rcc>
  <rcc rId="37067" sId="5">
    <nc r="E167">
      <v>2000</v>
    </nc>
  </rcc>
  <rcc rId="37068" sId="5">
    <nc r="E168">
      <v>14120</v>
    </nc>
  </rcc>
  <rcc rId="37069" sId="5">
    <nc r="E169">
      <v>13700</v>
    </nc>
  </rcc>
  <rcc rId="37070" sId="5">
    <nc r="E170">
      <v>11970</v>
    </nc>
  </rcc>
  <rcc rId="37071" sId="5">
    <nc r="E171">
      <v>72650</v>
    </nc>
  </rcc>
  <rcc rId="37072" sId="5">
    <nc r="E172">
      <v>41480</v>
    </nc>
  </rcc>
  <rcc rId="37073" sId="5">
    <nc r="E173">
      <v>21065</v>
    </nc>
  </rcc>
  <rcc rId="37074" sId="5">
    <nc r="E174">
      <v>11210</v>
    </nc>
  </rcc>
  <rcc rId="37075" sId="5">
    <nc r="E175">
      <v>55350</v>
    </nc>
  </rcc>
  <rcc rId="37076" sId="5">
    <nc r="E176">
      <v>45950</v>
    </nc>
  </rcc>
  <rcc rId="37077" sId="5">
    <nc r="E177">
      <v>36040</v>
    </nc>
  </rcc>
  <rcc rId="37078" sId="5">
    <oc r="G178">
      <v>128690</v>
    </oc>
    <nc r="G178">
      <v>554</v>
    </nc>
  </rcc>
  <rfmt sheetId="5" sqref="F178" start="0" length="0">
    <dxf>
      <fill>
        <patternFill>
          <bgColor theme="0"/>
        </patternFill>
      </fill>
    </dxf>
  </rfmt>
  <rcc rId="37079" sId="5">
    <nc r="D178">
      <v>0</v>
    </nc>
  </rcc>
  <rcc rId="37080" sId="5">
    <nc r="E178">
      <v>100</v>
    </nc>
  </rcc>
  <rcc rId="37081" sId="5">
    <oc r="F178">
      <v>554</v>
    </oc>
    <nc r="F178">
      <f>E178-D178+277</f>
    </nc>
  </rcc>
  <rcc rId="37082" sId="5">
    <oc r="C178" t="inlineStr">
      <is>
        <t>00377060-05</t>
      </is>
    </oc>
    <nc r="C178"/>
  </rcc>
  <rfmt sheetId="5" sqref="C178">
    <dxf>
      <fill>
        <patternFill>
          <bgColor rgb="FFFFFF00"/>
        </patternFill>
      </fill>
    </dxf>
  </rfmt>
  <rfmt sheetId="5" sqref="F178">
    <dxf>
      <fill>
        <patternFill>
          <bgColor rgb="FFFFFF00"/>
        </patternFill>
      </fill>
    </dxf>
  </rfmt>
  <rcmt sheetId="5" cell="F178" guid="{00000000-0000-0000-0000-000000000000}" action="delete" author="HP"/>
  <rcc rId="37083" sId="5">
    <nc r="E179">
      <v>51430</v>
    </nc>
  </rcc>
  <rcc rId="37084" sId="5">
    <nc r="E180">
      <v>40220</v>
    </nc>
  </rcc>
  <rcc rId="37085" sId="5">
    <nc r="E181">
      <v>11385</v>
    </nc>
  </rcc>
  <rcc rId="37086" sId="5">
    <nc r="E182">
      <v>10065</v>
    </nc>
  </rcc>
  <rcc rId="37087" sId="5">
    <nc r="E183">
      <v>32655</v>
    </nc>
  </rcc>
  <rfmt sheetId="5" sqref="E184:E192">
    <dxf>
      <fill>
        <patternFill>
          <bgColor rgb="FFFFFF00"/>
        </patternFill>
      </fill>
    </dxf>
  </rfmt>
  <rcc rId="37088" sId="5">
    <nc r="E193">
      <v>28640</v>
    </nc>
  </rcc>
  <rcc rId="37089" sId="5">
    <nc r="E194">
      <v>10225</v>
    </nc>
  </rcc>
  <rcc rId="37090" sId="5">
    <nc r="E195">
      <v>10835</v>
    </nc>
  </rcc>
  <rcc rId="37091" sId="5">
    <nc r="E196">
      <v>25965</v>
    </nc>
  </rcc>
  <rcc rId="37092" sId="5">
    <nc r="E197">
      <v>10335</v>
    </nc>
  </rcc>
  <rcc rId="37093" sId="5">
    <nc r="E198">
      <v>18980</v>
    </nc>
  </rcc>
  <rcc rId="37094" sId="5">
    <nc r="E199">
      <v>16595</v>
    </nc>
  </rcc>
  <rcc rId="37095" sId="5">
    <nc r="E200">
      <v>23010</v>
    </nc>
  </rcc>
  <rcc rId="37096" sId="5">
    <nc r="E201">
      <v>17255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0" sId="2">
    <oc r="F33">
      <f>E33-D33+200</f>
    </oc>
    <nc r="F33">
      <f>E33-D33+323</f>
    </nc>
  </rcc>
  <rfmt sheetId="2" sqref="F33">
    <dxf>
      <fill>
        <patternFill>
          <bgColor theme="0"/>
        </patternFill>
      </fill>
    </dxf>
  </rfmt>
  <rcmt sheetId="2" cell="F33" guid="{00000000-0000-0000-0000-000000000000}" action="delete" author="HP"/>
  <rfmt sheetId="2" sqref="F33">
    <dxf>
      <fill>
        <patternFill>
          <bgColor rgb="FFFFFF00"/>
        </patternFill>
      </fill>
    </dxf>
  </rfmt>
  <rcc rId="37111" sId="2">
    <oc r="F57">
      <f>E57-D57+120</f>
    </oc>
    <nc r="F57">
      <f>E57-D57+192</f>
    </nc>
  </rcc>
  <rcmt sheetId="2" cell="F57" guid="{00000000-0000-0000-0000-000000000000}" action="delete" author="HP"/>
  <rcc rId="37112" sId="2">
    <oc r="F82">
      <f>E82-D82+100</f>
    </oc>
    <nc r="F82">
      <f>E82-D82+164</f>
    </nc>
  </rcc>
  <rcmt sheetId="2" cell="F82" guid="{00000000-0000-0000-0000-000000000000}" action="delete" author="HP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3" sId="4">
    <oc r="F30">
      <f>E30-D30+140</f>
    </oc>
    <nc r="F30">
      <f>E30-D30+219</f>
    </nc>
  </rcc>
  <rcmt sheetId="4" cell="F30" guid="{00000000-0000-0000-0000-000000000000}" action="delete" author="HP"/>
  <rcmt sheetId="4" cell="F35" guid="{934B7664-C979-4F7D-B20D-E6ED57BDA2FB}" author="HP" oldLength="59" newLength="12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4" sId="5">
    <oc r="F14">
      <f>E14-D14+120</f>
    </oc>
    <nc r="F14">
      <f>E14-D14+192</f>
    </nc>
  </rcc>
  <rcc rId="37115" sId="5">
    <oc r="F69">
      <f>E69-D69+215</f>
    </oc>
    <nc r="F69">
      <f>E69-D69+344</f>
    </nc>
  </rcc>
  <rcc rId="37116" sId="5">
    <nc r="G69" t="inlineStr">
      <is>
        <t>24 дня</t>
      </is>
    </nc>
  </rcc>
  <rfmt sheetId="5" sqref="G69" start="0" length="2147483647">
    <dxf>
      <font>
        <sz val="9"/>
      </font>
    </dxf>
  </rfmt>
  <rcc rId="37117" sId="5" odxf="1" dxf="1">
    <nc r="G14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18" sId="4" odxf="1" dxf="1">
    <nc r="G30" t="inlineStr">
      <is>
        <t>24 дня</t>
      </is>
    </nc>
    <odxf>
      <font>
        <b/>
        <sz val="6"/>
        <color indexed="9"/>
      </font>
      <fill>
        <patternFill patternType="none">
          <bgColor indexed="65"/>
        </patternFill>
      </fill>
      <alignment horizontal="general" vertical="center" wrapText="1" readingOrder="0"/>
    </odxf>
    <ndxf>
      <font>
        <b val="0"/>
        <sz val="9"/>
        <color indexed="9"/>
      </font>
      <fill>
        <patternFill patternType="solid">
          <bgColor theme="0"/>
        </patternFill>
      </fill>
      <alignment horizontal="left" vertical="top" wrapText="0" readingOrder="0"/>
    </ndxf>
  </rcc>
  <rcc rId="37119" sId="2" odxf="1" dxf="1">
    <nc r="G82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0" sId="2" odxf="1" dxf="1">
    <nc r="G57" t="inlineStr">
      <is>
        <t>24 дня</t>
      </is>
    </nc>
    <odxf>
      <numFmt numFmtId="1" formatCode="0"/>
      <alignment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numFmt numFmtId="0" formatCode="General"/>
      <alignment vertical="top" readingOrder="0"/>
      <border outline="0">
        <left/>
        <right/>
        <top/>
        <bottom/>
      </border>
    </ndxf>
  </rcc>
  <rcmt sheetId="2" cell="G57" guid="{00000000-0000-0000-0000-000000000000}" action="delete" author="HP"/>
  <rfmt sheetId="2" sqref="G47">
    <dxf>
      <fill>
        <patternFill>
          <bgColor theme="0"/>
        </patternFill>
      </fill>
    </dxf>
  </rfmt>
  <rcc rId="37121" sId="2" odxf="1" dxf="1">
    <nc r="G3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</ndxf>
  </rcc>
  <rcc rId="37122" sId="5" odxf="1" dxf="1">
    <nc r="G93" t="inlineStr">
      <is>
        <t>24 дня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Arial Cyr"/>
        <scheme val="none"/>
      </font>
      <fill>
        <patternFill patternType="solid">
          <bgColor theme="0"/>
        </patternFill>
      </fill>
      <alignment horizontal="left" vertical="top" readingOrder="0"/>
    </ndxf>
  </rcc>
  <rcc rId="37123" sId="5" odxf="1" dxf="1">
    <oc r="G178">
      <v>554</v>
    </oc>
    <nc r="G178" t="inlineStr">
      <is>
        <t>24 дня</t>
      </is>
    </nc>
    <odxf>
      <font>
        <sz val="10"/>
        <color auto="1"/>
        <name val="Arial Cyr"/>
        <scheme val="none"/>
      </font>
    </odxf>
    <ndxf>
      <font>
        <sz val="9"/>
        <color auto="1"/>
        <name val="Arial Cyr"/>
        <scheme val="none"/>
      </font>
    </ndxf>
  </rcc>
  <rcc rId="37124" sId="5">
    <oc r="F93">
      <f>E93-D93+110</f>
    </oc>
    <nc r="F93">
      <f>E93-D93+176</f>
    </nc>
  </rcc>
  <rcc rId="37125" sId="5">
    <oc r="F178">
      <f>E178-D178+277</f>
    </oc>
    <nc r="F178">
      <f>E178-D178+444</f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4">
    <dxf>
      <fill>
        <patternFill>
          <bgColor theme="0"/>
        </patternFill>
      </fill>
    </dxf>
  </rfmt>
  <rcc rId="37126" sId="5">
    <nc r="C14" t="inlineStr">
      <is>
        <t>22207294-23</t>
      </is>
    </nc>
  </rcc>
  <rfmt sheetId="5" sqref="C69">
    <dxf>
      <fill>
        <patternFill>
          <bgColor theme="0"/>
        </patternFill>
      </fill>
    </dxf>
  </rfmt>
  <rcc rId="37127" sId="5">
    <nc r="C69" t="inlineStr">
      <is>
        <t>23087284-23</t>
      </is>
    </nc>
  </rcc>
  <rfmt sheetId="5" sqref="C93">
    <dxf>
      <fill>
        <patternFill>
          <bgColor theme="0"/>
        </patternFill>
      </fill>
    </dxf>
  </rfmt>
  <rcc rId="37128" sId="5">
    <nc r="C93" t="inlineStr">
      <is>
        <t>22069699-23</t>
      </is>
    </nc>
  </rcc>
  <rcc rId="37129" sId="5">
    <nc r="E99">
      <v>48570</v>
    </nc>
  </rcc>
  <rcc rId="37130" sId="5">
    <nc r="E100">
      <v>32055</v>
    </nc>
  </rcc>
  <rcc rId="37131" sId="5">
    <nc r="E101">
      <v>34305</v>
    </nc>
  </rcc>
  <rcc rId="37132" sId="5">
    <nc r="E102">
      <v>19060</v>
    </nc>
  </rcc>
  <rfmt sheetId="5" sqref="E99:E102">
    <dxf>
      <fill>
        <patternFill>
          <bgColor theme="0"/>
        </patternFill>
      </fill>
    </dxf>
  </rfmt>
  <rcc rId="37133" sId="5">
    <nc r="E108">
      <v>99535</v>
    </nc>
  </rcc>
  <rcc rId="37134" sId="5">
    <nc r="E110">
      <v>17115</v>
    </nc>
  </rcc>
  <rcc rId="37135" sId="5">
    <nc r="E111">
      <v>30450</v>
    </nc>
  </rcc>
  <rcc rId="37136" sId="5">
    <nc r="E109">
      <v>35370</v>
    </nc>
  </rcc>
  <rfmt sheetId="5" sqref="E108:E111">
    <dxf>
      <fill>
        <patternFill>
          <bgColor theme="0"/>
        </patternFill>
      </fill>
    </dxf>
  </rfmt>
  <rcc rId="37137" sId="5">
    <oc r="G121" t="inlineStr">
      <is>
        <t>Шкаф закр. навес. замком</t>
      </is>
    </oc>
    <nc r="G121">
      <v>84885</v>
    </nc>
  </rcc>
  <rfmt sheetId="5" sqref="G121">
    <dxf>
      <fill>
        <patternFill>
          <bgColor theme="0"/>
        </patternFill>
      </fill>
    </dxf>
  </rfmt>
  <rfmt sheetId="5" sqref="G121" start="0" length="2147483647">
    <dxf>
      <font>
        <sz val="9"/>
      </font>
    </dxf>
  </rfmt>
  <rfmt sheetId="5" sqref="G121" start="0" length="2147483647">
    <dxf>
      <font>
        <b val="0"/>
      </font>
    </dxf>
  </rfmt>
  <rfmt sheetId="5" sqref="G121">
    <dxf>
      <alignment horizontal="left" readingOrder="0"/>
    </dxf>
  </rfmt>
  <rcc rId="37138" sId="5">
    <oc r="D121">
      <v>84885</v>
    </oc>
    <nc r="D121"/>
  </rcc>
  <rcc rId="37139" sId="5">
    <oc r="F121">
      <f>E121-D121</f>
    </oc>
    <nc r="F121"/>
  </rcc>
  <rcc rId="37140" sId="5">
    <oc r="G122" t="inlineStr">
      <is>
        <t>замена 27.10</t>
      </is>
    </oc>
    <nc r="G122"/>
  </rcc>
  <rcc rId="37141" sId="5">
    <oc r="G128" t="inlineStr">
      <is>
        <t>замена 09.12.20</t>
      </is>
    </oc>
    <nc r="G128"/>
  </rcc>
  <rcc rId="37142" sId="5">
    <nc r="E162">
      <v>76815</v>
    </nc>
  </rcc>
  <rcc rId="37143" sId="5">
    <nc r="E163">
      <v>22220</v>
    </nc>
  </rcc>
  <rcc rId="37144" sId="5">
    <nc r="E164">
      <v>46720</v>
    </nc>
  </rcc>
  <rfmt sheetId="5" sqref="E162:E165">
    <dxf>
      <fill>
        <patternFill>
          <bgColor theme="0"/>
        </patternFill>
      </fill>
    </dxf>
  </rfmt>
  <rfmt sheetId="5" sqref="F165">
    <dxf>
      <fill>
        <patternFill>
          <bgColor theme="0"/>
        </patternFill>
      </fill>
    </dxf>
  </rfmt>
  <rcc rId="37145" sId="5">
    <nc r="G165" t="inlineStr">
      <is>
        <t>24 дня</t>
      </is>
    </nc>
  </rcc>
  <rfmt sheetId="5" sqref="G165">
    <dxf>
      <alignment horizontal="left" readingOrder="0"/>
    </dxf>
  </rfmt>
  <rcc rId="37146" sId="5">
    <oc r="C165" t="inlineStr">
      <is>
        <t>23254069-15</t>
      </is>
    </oc>
    <nc r="C165" t="inlineStr">
      <is>
        <t>22077479-23</t>
      </is>
    </nc>
  </rcc>
  <rfmt sheetId="5" sqref="D165" start="0" length="0">
    <dxf>
      <fill>
        <patternFill patternType="none">
          <bgColor indexed="65"/>
        </patternFill>
      </fill>
    </dxf>
  </rfmt>
  <rfmt sheetId="5" sqref="F165" start="0" length="0">
    <dxf>
      <fill>
        <patternFill patternType="none">
          <bgColor indexed="65"/>
        </patternFill>
      </fill>
    </dxf>
  </rfmt>
  <rcc rId="37147" sId="5">
    <nc r="D165">
      <v>0</v>
    </nc>
  </rcc>
  <rcc rId="37148" sId="5">
    <nc r="E165">
      <v>140</v>
    </nc>
  </rcc>
  <rcc rId="37149" sId="5">
    <oc r="F165">
      <v>190</v>
    </oc>
    <nc r="F165">
      <f>E165-D165+152</f>
    </nc>
  </rcc>
  <rfmt sheetId="5" sqref="F165">
    <dxf>
      <fill>
        <patternFill patternType="solid">
          <bgColor rgb="FFFFFF00"/>
        </patternFill>
      </fill>
    </dxf>
  </rfmt>
  <rcmt sheetId="5" cell="F165" guid="{00000000-0000-0000-0000-000000000000}" action="delete" author="HP"/>
  <rfmt sheetId="5" sqref="C178">
    <dxf>
      <fill>
        <patternFill>
          <bgColor theme="0"/>
        </patternFill>
      </fill>
    </dxf>
  </rfmt>
  <rcc rId="37150" sId="5">
    <nc r="C178" t="inlineStr">
      <is>
        <t>23071282-23</t>
      </is>
    </nc>
  </rcc>
  <rcc rId="37151" sId="5">
    <nc r="E184">
      <v>25030</v>
    </nc>
  </rcc>
  <rcc rId="37152" sId="5">
    <nc r="E185">
      <v>11755</v>
    </nc>
  </rcc>
  <rcc rId="37153" sId="5">
    <nc r="E186">
      <v>20555</v>
    </nc>
  </rcc>
  <rcc rId="37154" sId="5">
    <nc r="E187">
      <v>40985</v>
    </nc>
  </rcc>
  <rcc rId="37155" sId="5">
    <nc r="E188">
      <v>14400</v>
    </nc>
  </rcc>
  <rcc rId="37156" sId="5">
    <nc r="E189">
      <v>126265</v>
    </nc>
  </rcc>
  <rcc rId="37157" sId="5">
    <nc r="E190">
      <v>9240</v>
    </nc>
  </rcc>
  <rcc rId="37158" sId="5">
    <nc r="E191">
      <v>28575</v>
    </nc>
  </rcc>
  <rcc rId="37159" sId="5">
    <nc r="E192">
      <v>35815</v>
    </nc>
  </rcc>
  <rfmt sheetId="5" sqref="E184:E192">
    <dxf>
      <fill>
        <patternFill>
          <bgColor theme="0"/>
        </patternFill>
      </fill>
    </dxf>
  </rfmt>
  <rcc rId="37160" sId="5">
    <oc r="G202">
      <f>+F93+F69+F60+F178+F165+F14</f>
    </oc>
    <nc r="G202">
      <f>F121+F60+F59</f>
    </nc>
  </rcc>
  <rcc rId="37161" sId="5">
    <oc r="F202">
      <f>SUM(F6:F201)</f>
    </oc>
    <nc r="F202">
      <f>SUM(F6:F201)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2" sId="5">
    <nc r="F121">
      <v>207</v>
    </nc>
  </rcc>
  <rcc rId="37163" sId="5">
    <nc r="F59">
      <v>96</v>
    </nc>
  </rcc>
  <rcmt sheetId="5" cell="F59" guid="{350ED309-6141-4267-90E3-DBE2F8EA2DA3}" author="HP" newLength="62"/>
  <rcmt sheetId="5" cell="F121" guid="{8EE04F99-3CFA-4FA0-A659-80A8133EFE45}" author="HP" newLength="67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4" sId="2">
    <nc r="C33" t="inlineStr">
      <is>
        <t>23087548-23</t>
      </is>
    </nc>
  </rcc>
  <rfmt sheetId="2" sqref="C33">
    <dxf>
      <fill>
        <patternFill>
          <bgColor theme="0"/>
        </patternFill>
      </fill>
    </dxf>
  </rfmt>
  <rfmt sheetId="2" sqref="C82">
    <dxf>
      <fill>
        <patternFill>
          <bgColor theme="0"/>
        </patternFill>
      </fill>
    </dxf>
  </rfmt>
  <rcc rId="37165" sId="2">
    <nc r="C82" t="inlineStr">
      <is>
        <t>22314966-22</t>
      </is>
    </nc>
  </rcc>
  <rfmt sheetId="4" sqref="C30">
    <dxf>
      <fill>
        <patternFill>
          <bgColor theme="0"/>
        </patternFill>
      </fill>
    </dxf>
  </rfmt>
  <rcc rId="37166" sId="4">
    <nc r="C30" t="inlineStr">
      <is>
        <t>22273382-22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7" sId="13" numFmtId="4">
    <oc r="D5">
      <v>5172.67</v>
    </oc>
    <nc r="D5">
      <v>5789.19</v>
    </nc>
  </rcc>
  <rcc rId="37168" sId="13">
    <oc r="E5">
      <f>123.58+8.53</f>
    </oc>
    <nc r="E5">
      <f>265.01+19</f>
    </nc>
  </rcc>
  <rcc rId="37169" sId="13">
    <oc r="G5">
      <v>108.58</v>
    </oc>
    <nc r="G5">
      <v>265.89999999999998</v>
    </nc>
  </rcc>
  <rcc rId="37170" sId="13">
    <oc r="E7">
      <f>1669-F7</f>
    </oc>
    <nc r="E7">
      <f>1646-F7</f>
    </nc>
  </rcc>
  <rcc rId="37171" sId="13">
    <oc r="F7">
      <f>170*3.23</f>
    </oc>
    <nc r="F7">
      <f>163*3.23</f>
    </nc>
  </rcc>
  <rcc rId="37172" sId="13">
    <oc r="F8">
      <f>170*4.33</f>
    </oc>
    <nc r="F8">
      <f>163*4.33</f>
    </nc>
  </rcc>
  <rcc rId="37173" sId="13" numFmtId="4">
    <oc r="D8">
      <v>291550</v>
    </oc>
    <nc r="D8">
      <v>296008</v>
    </nc>
  </rcc>
  <rcc rId="37174" sId="13" numFmtId="4">
    <oc r="E8">
      <v>1811</v>
    </oc>
    <nc r="E8">
      <v>2199</v>
    </nc>
  </rcc>
  <rcc rId="37175" sId="13">
    <oc r="E10">
      <f>115685-F10-G10</f>
    </oc>
    <nc r="E10">
      <f>120040-F10-G10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76" sId="13">
    <oc r="G5">
      <v>265.89999999999998</v>
    </oc>
    <nc r="G5">
      <v>279.92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0" sId="13" numFmtId="4">
    <oc r="D5">
      <v>5789.19</v>
    </oc>
    <nc r="D5">
      <v>5769.19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04" sId="13">
    <oc r="A1" t="inlineStr">
      <is>
        <t>СПРАВОЧНАЯ ИНФОРМАЦИЯ потребление коммунальных услуг в здании по адресу г.Химки, ул.Лавочкина, д.13 ноябрь 2023г.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2023г.</t>
      </is>
    </nc>
  </rcc>
  <rcc rId="37205" sId="10">
    <oc r="A2" t="inlineStr">
      <is>
        <t>Ноябрь 2023 года</t>
      </is>
    </oc>
    <nc r="A2" t="inlineStr">
      <is>
        <t>Декабрь 2023 года</t>
      </is>
    </nc>
  </rcc>
  <rcc rId="37206" sId="16">
    <oc r="F1" t="inlineStr">
      <is>
        <t>Ноябрь</t>
      </is>
    </oc>
    <nc r="F1" t="inlineStr">
      <is>
        <t>Декабрь</t>
      </is>
    </nc>
  </rcc>
  <rcc rId="37207" sId="16">
    <oc r="D4">
      <v>1034</v>
    </oc>
    <nc r="D4">
      <v>1057</v>
    </nc>
  </rcc>
  <rfmt sheetId="16" sqref="D7" start="0" length="0">
    <dxf>
      <fill>
        <patternFill>
          <bgColor theme="4" tint="0.79998168889431442"/>
        </patternFill>
      </fill>
    </dxf>
  </rfmt>
  <rcc rId="37208" sId="16">
    <oc r="D8">
      <v>875</v>
    </oc>
    <nc r="D8">
      <v>895</v>
    </nc>
  </rcc>
  <rcc rId="37209" sId="16">
    <oc r="D9">
      <v>1738</v>
    </oc>
    <nc r="D9">
      <v>1817</v>
    </nc>
  </rcc>
  <rfmt sheetId="16" sqref="D10" start="0" length="0">
    <dxf>
      <fill>
        <patternFill patternType="none">
          <bgColor indexed="65"/>
        </patternFill>
      </fill>
    </dxf>
  </rfmt>
  <rcc rId="37210" sId="16">
    <oc r="D11">
      <v>27150</v>
    </oc>
    <nc r="D11">
      <v>27250</v>
    </nc>
  </rcc>
  <rcc rId="37211" sId="16">
    <oc r="D12">
      <v>16820</v>
    </oc>
    <nc r="D12">
      <v>16932</v>
    </nc>
  </rcc>
  <rcc rId="37212" sId="16">
    <oc r="D13">
      <v>24914</v>
    </oc>
    <nc r="D13">
      <v>25005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7213" sId="16">
    <oc r="D16">
      <v>8132</v>
    </oc>
    <nc r="D16">
      <v>8142</v>
    </nc>
  </rcc>
  <rcc rId="37214" sId="16">
    <oc r="D17">
      <v>27559</v>
    </oc>
    <nc r="D17">
      <v>27560</v>
    </nc>
  </rcc>
  <rcc rId="37215" sId="16">
    <oc r="D18">
      <v>3732</v>
    </oc>
    <nc r="D18">
      <v>3815</v>
    </nc>
  </rcc>
  <rcc rId="37216" sId="16">
    <oc r="D19">
      <v>20030</v>
    </oc>
    <nc r="D19">
      <v>20190</v>
    </nc>
  </rcc>
  <rcc rId="37217" sId="16">
    <oc r="D20">
      <v>40926</v>
    </oc>
    <nc r="D20">
      <v>40992</v>
    </nc>
  </rcc>
  <rcc rId="37218" sId="16">
    <oc r="D21">
      <v>718</v>
    </oc>
    <nc r="D21">
      <v>732</v>
    </nc>
  </rcc>
  <rcc rId="37219" sId="16">
    <oc r="D25">
      <v>78169</v>
    </oc>
    <nc r="D25">
      <v>78713</v>
    </nc>
  </rcc>
  <rcc rId="37220" sId="16">
    <oc r="D26">
      <v>19202</v>
    </oc>
    <nc r="D26">
      <v>19924</v>
    </nc>
  </rcc>
  <rcc rId="37221" sId="16">
    <oc r="E4">
      <v>1057</v>
    </oc>
    <nc r="E4"/>
  </rcc>
  <rcc rId="37222" sId="16">
    <oc r="E7">
      <v>10326</v>
    </oc>
    <nc r="E7"/>
  </rcc>
  <rcc rId="37223" sId="16">
    <oc r="E8">
      <v>895</v>
    </oc>
    <nc r="E8"/>
  </rcc>
  <rcc rId="37224" sId="16">
    <oc r="E9">
      <v>1817</v>
    </oc>
    <nc r="E9"/>
  </rcc>
  <rcc rId="37225" sId="16">
    <oc r="E11">
      <v>27250</v>
    </oc>
    <nc r="E11"/>
  </rcc>
  <rcc rId="37226" sId="16">
    <oc r="E12">
      <v>16932</v>
    </oc>
    <nc r="E12"/>
  </rcc>
  <rcc rId="37227" sId="16">
    <oc r="E13">
      <v>25005</v>
    </oc>
    <nc r="E13"/>
  </rcc>
  <rcc rId="37228" sId="16">
    <oc r="E15">
      <v>1384</v>
    </oc>
    <nc r="E15"/>
  </rcc>
  <rcc rId="37229" sId="16">
    <oc r="E16">
      <v>8142</v>
    </oc>
    <nc r="E16"/>
  </rcc>
  <rcc rId="37230" sId="16">
    <oc r="E17">
      <v>27560</v>
    </oc>
    <nc r="E17"/>
  </rcc>
  <rcc rId="37231" sId="16">
    <oc r="E18">
      <v>3815</v>
    </oc>
    <nc r="E18"/>
  </rcc>
  <rcc rId="37232" sId="16">
    <oc r="E19">
      <v>20190</v>
    </oc>
    <nc r="E19"/>
  </rcc>
  <rcc rId="37233" sId="16">
    <oc r="E20">
      <v>40992</v>
    </oc>
    <nc r="E20"/>
  </rcc>
  <rcc rId="37234" sId="16">
    <oc r="E21">
      <v>732</v>
    </oc>
    <nc r="E21"/>
  </rcc>
  <rcc rId="37235" sId="16">
    <oc r="E24">
      <v>26753</v>
    </oc>
    <nc r="E24"/>
  </rcc>
  <rcc rId="37236" sId="16">
    <oc r="E25">
      <v>78713</v>
    </oc>
    <nc r="E25"/>
  </rcc>
  <rcc rId="37237" sId="16">
    <oc r="E26">
      <v>19924</v>
    </oc>
    <nc r="E26"/>
  </rcc>
  <rcc rId="37238" sId="5">
    <oc r="E2" t="inlineStr">
      <is>
        <t>Ноябрь</t>
      </is>
    </oc>
    <nc r="E2" t="inlineStr">
      <is>
        <t>Декабрь</t>
      </is>
    </nc>
  </rcc>
  <rcc rId="37239" sId="5">
    <oc r="D6">
      <v>14585</v>
    </oc>
    <nc r="D6">
      <v>14800</v>
    </nc>
  </rcc>
  <rcc rId="37240" sId="5">
    <oc r="D7">
      <v>5810</v>
    </oc>
    <nc r="D7">
      <v>5880</v>
    </nc>
  </rcc>
  <rcc rId="37241" sId="5">
    <oc r="D8">
      <v>17720</v>
    </oc>
    <nc r="D8">
      <v>18410</v>
    </nc>
  </rcc>
  <rcc rId="37242" sId="5">
    <oc r="D9">
      <v>11770</v>
    </oc>
    <nc r="D9">
      <v>12150</v>
    </nc>
  </rcc>
  <rcc rId="37243" sId="5">
    <oc r="D10">
      <v>21410</v>
    </oc>
    <nc r="D10">
      <v>21695</v>
    </nc>
  </rcc>
  <rcc rId="37244" sId="5">
    <oc r="D11">
      <v>45750</v>
    </oc>
    <nc r="D11">
      <v>45810</v>
    </nc>
  </rcc>
  <rcc rId="37245" sId="5">
    <oc r="D12">
      <v>21595</v>
    </oc>
    <nc r="D12">
      <v>21980</v>
    </nc>
  </rcc>
  <rcc rId="37246" sId="5">
    <oc r="D13">
      <v>14255</v>
    </oc>
    <nc r="D13">
      <v>14370</v>
    </nc>
  </rcc>
  <rcc rId="37247" sId="5">
    <oc r="D14">
      <v>0</v>
    </oc>
    <nc r="D14">
      <v>30</v>
    </nc>
  </rcc>
  <rcc rId="37248" sId="5">
    <oc r="D16">
      <v>7520</v>
    </oc>
    <nc r="D16">
      <v>7665</v>
    </nc>
  </rcc>
  <rcc rId="37249" sId="5">
    <oc r="D17">
      <v>33340</v>
    </oc>
    <nc r="D17">
      <v>33425</v>
    </nc>
  </rcc>
  <rcc rId="37250" sId="5">
    <oc r="D18">
      <v>19370</v>
    </oc>
    <nc r="D18">
      <v>19580</v>
    </nc>
  </rcc>
  <rcc rId="37251" sId="5">
    <oc r="D19">
      <v>14480</v>
    </oc>
    <nc r="D19">
      <v>14740</v>
    </nc>
  </rcc>
  <rcc rId="37252" sId="5">
    <oc r="D20">
      <v>55165</v>
    </oc>
    <nc r="D20">
      <v>55680</v>
    </nc>
  </rcc>
  <rcc rId="37253" sId="5">
    <oc r="D21">
      <v>71105</v>
    </oc>
    <nc r="D21">
      <v>71280</v>
    </nc>
  </rcc>
  <rcc rId="37254" sId="5">
    <oc r="D22">
      <v>55405</v>
    </oc>
    <nc r="D22">
      <v>55565</v>
    </nc>
  </rcc>
  <rcc rId="37255" sId="5">
    <oc r="D23">
      <v>12160</v>
    </oc>
    <nc r="D23">
      <v>12330</v>
    </nc>
  </rcc>
  <rcc rId="37256" sId="5">
    <oc r="D24">
      <v>8570</v>
    </oc>
    <nc r="D24">
      <v>8715</v>
    </nc>
  </rcc>
  <rcc rId="37257" sId="5">
    <oc r="D26">
      <v>9410</v>
    </oc>
    <nc r="D26">
      <v>9515</v>
    </nc>
  </rcc>
  <rcc rId="37258" sId="5">
    <oc r="D27">
      <v>5175</v>
    </oc>
    <nc r="D27">
      <v>5420</v>
    </nc>
  </rcc>
  <rcc rId="37259" sId="5">
    <oc r="D28">
      <v>7130</v>
    </oc>
    <nc r="D28">
      <v>7340</v>
    </nc>
  </rcc>
  <rcc rId="37260" sId="5">
    <oc r="D29">
      <v>23705</v>
    </oc>
    <nc r="D29">
      <v>24285</v>
    </nc>
  </rcc>
  <rcc rId="37261" sId="5">
    <oc r="D30">
      <v>62960</v>
    </oc>
    <nc r="D30">
      <v>63200</v>
    </nc>
  </rcc>
  <rcc rId="37262" sId="5">
    <oc r="D31">
      <v>20835</v>
    </oc>
    <nc r="D31">
      <v>21105</v>
    </nc>
  </rcc>
  <rcc rId="37263" sId="5">
    <oc r="D32">
      <v>19525</v>
    </oc>
    <nc r="D32">
      <v>19680</v>
    </nc>
  </rcc>
  <rcc rId="37264" sId="5">
    <oc r="D33">
      <v>55875</v>
    </oc>
    <nc r="D33">
      <v>56015</v>
    </nc>
  </rcc>
  <rcc rId="37265" sId="5">
    <oc r="D34">
      <v>14260</v>
    </oc>
    <nc r="D34">
      <v>14390</v>
    </nc>
  </rcc>
  <rcc rId="37266" sId="5">
    <oc r="D35">
      <v>11115</v>
    </oc>
    <nc r="D35">
      <v>11215</v>
    </nc>
  </rcc>
  <rcc rId="37267" sId="5">
    <oc r="D36">
      <v>70775</v>
    </oc>
    <nc r="D36">
      <v>71060</v>
    </nc>
  </rcc>
  <rcc rId="37268" sId="5">
    <oc r="D37">
      <v>28075</v>
    </oc>
    <nc r="D37">
      <v>28355</v>
    </nc>
  </rcc>
  <rcc rId="37269" sId="5">
    <oc r="D38">
      <v>93460</v>
    </oc>
    <nc r="D38">
      <v>93850</v>
    </nc>
  </rcc>
  <rcc rId="37270" sId="5">
    <oc r="D39">
      <v>12975</v>
    </oc>
    <nc r="D39">
      <v>13175</v>
    </nc>
  </rcc>
  <rcc rId="37271" sId="5">
    <oc r="D40">
      <v>65525</v>
    </oc>
    <nc r="D40">
      <v>65835</v>
    </nc>
  </rcc>
  <rcc rId="37272" sId="5">
    <oc r="D41">
      <v>20015</v>
    </oc>
    <nc r="D41">
      <v>20200</v>
    </nc>
  </rcc>
  <rcc rId="37273" sId="5">
    <oc r="D42">
      <v>109355</v>
    </oc>
    <nc r="D42">
      <v>109505</v>
    </nc>
  </rcc>
  <rcc rId="37274" sId="5">
    <oc r="D43">
      <v>14930</v>
    </oc>
    <nc r="D43">
      <v>15120</v>
    </nc>
  </rcc>
  <rcc rId="37275" sId="5">
    <oc r="D44">
      <v>23695</v>
    </oc>
    <nc r="D44">
      <v>23710</v>
    </nc>
  </rcc>
  <rcc rId="37276" sId="5">
    <oc r="D45">
      <v>20830</v>
    </oc>
    <nc r="D45">
      <v>21090</v>
    </nc>
  </rcc>
  <rcc rId="37277" sId="5">
    <oc r="D46">
      <v>835</v>
    </oc>
    <nc r="D46">
      <v>950</v>
    </nc>
  </rcc>
  <rcc rId="37278" sId="5">
    <oc r="D47">
      <v>12475</v>
    </oc>
    <nc r="D47">
      <v>12925</v>
    </nc>
  </rcc>
  <rcc rId="37279" sId="5">
    <oc r="D48">
      <v>25850</v>
    </oc>
    <nc r="D48">
      <v>26015</v>
    </nc>
  </rcc>
  <rcc rId="37280" sId="5">
    <oc r="D49">
      <v>35540</v>
    </oc>
    <nc r="D49">
      <v>35740</v>
    </nc>
  </rcc>
  <rcc rId="37281" sId="5">
    <oc r="D50">
      <v>19860</v>
    </oc>
    <nc r="D50">
      <v>20140</v>
    </nc>
  </rcc>
  <rcc rId="37282" sId="5">
    <oc r="D51">
      <v>3205</v>
    </oc>
    <nc r="D51">
      <v>3465</v>
    </nc>
  </rcc>
  <rcc rId="37283" sId="5">
    <oc r="D52">
      <v>23235</v>
    </oc>
    <nc r="D52">
      <v>23485</v>
    </nc>
  </rcc>
  <rcc rId="37284" sId="5">
    <oc r="D53">
      <v>36995</v>
    </oc>
    <nc r="D53">
      <v>37080</v>
    </nc>
  </rcc>
  <rcc rId="37285" sId="5">
    <oc r="D54">
      <v>43590</v>
    </oc>
    <nc r="D54">
      <v>44050</v>
    </nc>
  </rcc>
  <rcc rId="37286" sId="5">
    <oc r="D55">
      <v>9370</v>
    </oc>
    <nc r="D55">
      <v>9695</v>
    </nc>
  </rcc>
  <rcc rId="37287" sId="5">
    <oc r="D56">
      <v>267300</v>
    </oc>
    <nc r="D56">
      <v>268485</v>
    </nc>
  </rcc>
  <rcc rId="37288" sId="5">
    <oc r="D57">
      <v>32880</v>
    </oc>
    <nc r="D57">
      <v>33285</v>
    </nc>
  </rcc>
  <rcc rId="37289" sId="5">
    <oc r="D58">
      <v>9875</v>
    </oc>
    <nc r="D58">
      <v>10575</v>
    </nc>
  </rcc>
  <rcc rId="37290" sId="5">
    <oc r="D61">
      <v>4190</v>
    </oc>
    <nc r="D61">
      <v>4315</v>
    </nc>
  </rcc>
  <rcc rId="37291" sId="5">
    <oc r="D62">
      <v>9230</v>
    </oc>
    <nc r="D62">
      <v>9390</v>
    </nc>
  </rcc>
  <rcc rId="37292" sId="5">
    <oc r="D63">
      <v>2135</v>
    </oc>
    <nc r="D63">
      <v>2315</v>
    </nc>
  </rcc>
  <rcc rId="37293" sId="5">
    <oc r="D64">
      <v>20520</v>
    </oc>
    <nc r="D64">
      <v>20735</v>
    </nc>
  </rcc>
  <rcc rId="37294" sId="5">
    <oc r="D65">
      <v>7425</v>
    </oc>
    <nc r="D65">
      <v>7540</v>
    </nc>
  </rcc>
  <rcc rId="37295" sId="5">
    <oc r="D66">
      <v>24250</v>
    </oc>
    <nc r="D66">
      <v>24485</v>
    </nc>
  </rcc>
  <rcc rId="37296" sId="5">
    <oc r="D67">
      <v>32100</v>
    </oc>
    <nc r="D67">
      <v>33215</v>
    </nc>
  </rcc>
  <rcc rId="37297" sId="5">
    <oc r="D68">
      <v>6080</v>
    </oc>
    <nc r="D68">
      <v>6230</v>
    </nc>
  </rcc>
  <rcc rId="37298" sId="5">
    <oc r="D69">
      <v>0</v>
    </oc>
    <nc r="D69">
      <v>135</v>
    </nc>
  </rcc>
  <rcc rId="37299" sId="5">
    <oc r="D70">
      <v>20780</v>
    </oc>
    <nc r="D70">
      <v>20825</v>
    </nc>
  </rcc>
  <rcc rId="37300" sId="5">
    <oc r="D71">
      <v>37030</v>
    </oc>
    <nc r="D71">
      <v>37215</v>
    </nc>
  </rcc>
  <rcc rId="37301" sId="5">
    <oc r="D72">
      <v>33970</v>
    </oc>
    <nc r="D72">
      <v>34230</v>
    </nc>
  </rcc>
  <rcc rId="37302" sId="5">
    <oc r="D73">
      <v>3970</v>
    </oc>
    <nc r="D73">
      <v>4065</v>
    </nc>
  </rcc>
  <rcc rId="37303" sId="5">
    <oc r="D74">
      <v>8085</v>
    </oc>
    <nc r="D74">
      <v>8420</v>
    </nc>
  </rcc>
  <rcc rId="37304" sId="5">
    <oc r="D76">
      <v>61320</v>
    </oc>
    <nc r="D76">
      <v>62065</v>
    </nc>
  </rcc>
  <rcc rId="37305" sId="5">
    <oc r="D77">
      <v>12805</v>
    </oc>
    <nc r="D77">
      <v>12885</v>
    </nc>
  </rcc>
  <rcc rId="37306" sId="5">
    <oc r="D78">
      <v>12540</v>
    </oc>
    <nc r="D78">
      <v>12635</v>
    </nc>
  </rcc>
  <rcc rId="37307" sId="5">
    <oc r="D79">
      <v>9895</v>
    </oc>
    <nc r="D79">
      <v>10180</v>
    </nc>
  </rcc>
  <rcc rId="37308" sId="5">
    <oc r="D80">
      <v>8475</v>
    </oc>
    <nc r="D80">
      <v>8725</v>
    </nc>
  </rcc>
  <rcc rId="37309" sId="5">
    <oc r="D81">
      <v>10995</v>
    </oc>
    <nc r="D81">
      <v>11095</v>
    </nc>
  </rcc>
  <rcc rId="37310" sId="5">
    <oc r="D82">
      <v>2420</v>
    </oc>
    <nc r="D82">
      <v>2470</v>
    </nc>
  </rcc>
  <rcc rId="37311" sId="5">
    <oc r="D83">
      <v>16055</v>
    </oc>
    <nc r="D83">
      <v>16120</v>
    </nc>
  </rcc>
  <rcc rId="37312" sId="5">
    <oc r="D84">
      <v>240</v>
    </oc>
    <nc r="D84">
      <v>245</v>
    </nc>
  </rcc>
  <rcc rId="37313" sId="5">
    <oc r="D85">
      <v>26050</v>
    </oc>
    <nc r="D85">
      <v>26075</v>
    </nc>
  </rcc>
  <rcc rId="37314" sId="5">
    <oc r="D86">
      <v>27570</v>
    </oc>
    <nc r="D86">
      <v>27630</v>
    </nc>
  </rcc>
  <rcc rId="37315" sId="5">
    <oc r="D87">
      <v>9035</v>
    </oc>
    <nc r="D87">
      <v>9095</v>
    </nc>
  </rcc>
  <rcc rId="37316" sId="5">
    <oc r="D88">
      <v>3145</v>
    </oc>
    <nc r="D88">
      <v>3150</v>
    </nc>
  </rcc>
  <rcc rId="37317" sId="5">
    <oc r="D89">
      <v>42055</v>
    </oc>
    <nc r="D89">
      <v>43535</v>
    </nc>
  </rcc>
  <rcc rId="37318" sId="5">
    <oc r="D90">
      <v>27670</v>
    </oc>
    <nc r="D90">
      <v>27740</v>
    </nc>
  </rcc>
  <rcc rId="37319" sId="5">
    <oc r="D91">
      <v>69550</v>
    </oc>
    <nc r="D91">
      <v>70180</v>
    </nc>
  </rcc>
  <rcc rId="37320" sId="5">
    <oc r="D92">
      <v>41530</v>
    </oc>
    <nc r="D92">
      <v>41740</v>
    </nc>
  </rcc>
  <rcc rId="37321" sId="5">
    <oc r="D93">
      <v>0</v>
    </oc>
    <nc r="D93">
      <v>130</v>
    </nc>
  </rcc>
  <rcc rId="37322" sId="5">
    <oc r="D94">
      <v>2940</v>
    </oc>
    <nc r="D94">
      <v>3235</v>
    </nc>
  </rcc>
  <rcc rId="37323" sId="5">
    <oc r="D95">
      <v>21940</v>
    </oc>
    <nc r="D95">
      <v>22270</v>
    </nc>
  </rcc>
  <rcc rId="37324" sId="5">
    <oc r="D96">
      <v>9465</v>
    </oc>
    <nc r="D96">
      <v>9620</v>
    </nc>
  </rcc>
  <rcc rId="37325" sId="5">
    <oc r="D97">
      <v>35500</v>
    </oc>
    <nc r="D97">
      <v>35740</v>
    </nc>
  </rcc>
  <rcc rId="37326" sId="5">
    <oc r="D98">
      <v>8945</v>
    </oc>
    <nc r="D98">
      <v>9025</v>
    </nc>
  </rcc>
  <rcc rId="37327" sId="5" odxf="1" dxf="1">
    <oc r="D99">
      <v>47955</v>
    </oc>
    <nc r="D99">
      <v>48570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8" sId="5" odxf="1" dxf="1">
    <oc r="D100">
      <v>31840</v>
    </oc>
    <nc r="D100">
      <v>32055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29" sId="5" odxf="1" dxf="1">
    <oc r="D101">
      <v>33645</v>
    </oc>
    <nc r="D101">
      <v>34305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0" sId="5" odxf="1" dxf="1">
    <oc r="D102">
      <v>18700</v>
    </oc>
    <nc r="D102">
      <v>19060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1" sId="5">
    <oc r="D103">
      <v>15560</v>
    </oc>
    <nc r="D103">
      <v>15750</v>
    </nc>
  </rcc>
  <rcc rId="37332" sId="5">
    <oc r="D104">
      <v>24445</v>
    </oc>
    <nc r="D104">
      <v>24540</v>
    </nc>
  </rcc>
  <rcc rId="37333" sId="5">
    <oc r="D105">
      <v>4940</v>
    </oc>
    <nc r="D105">
      <v>5080</v>
    </nc>
  </rcc>
  <rcc rId="37334" sId="5">
    <oc r="D106">
      <v>10055</v>
    </oc>
    <nc r="D106">
      <v>10215</v>
    </nc>
  </rcc>
  <rcc rId="37335" sId="5">
    <oc r="D108">
      <v>99215</v>
    </oc>
    <nc r="D108">
      <v>99535</v>
    </nc>
  </rcc>
  <rcc rId="37336" sId="5">
    <oc r="D109">
      <v>35335</v>
    </oc>
    <nc r="D109">
      <v>35370</v>
    </nc>
  </rcc>
  <rcc rId="37337" sId="5" odxf="1" dxf="1">
    <oc r="D110">
      <v>16640</v>
    </oc>
    <nc r="D110">
      <v>17115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38" sId="5">
    <oc r="D111">
      <v>29680</v>
    </oc>
    <nc r="D111">
      <v>30450</v>
    </nc>
  </rcc>
  <rcc rId="37339" sId="5">
    <oc r="D112">
      <v>6285</v>
    </oc>
    <nc r="D112">
      <v>6460</v>
    </nc>
  </rcc>
  <rcc rId="37340" sId="5">
    <oc r="D113">
      <v>19995</v>
    </oc>
    <nc r="D113">
      <v>20020</v>
    </nc>
  </rcc>
  <rcc rId="37341" sId="5">
    <oc r="D114">
      <v>13080</v>
    </oc>
    <nc r="D114">
      <v>13280</v>
    </nc>
  </rcc>
  <rcc rId="37342" sId="5">
    <oc r="D115">
      <v>48420</v>
    </oc>
    <nc r="D115">
      <v>48675</v>
    </nc>
  </rcc>
  <rcc rId="37343" sId="5">
    <oc r="D116">
      <v>37315</v>
    </oc>
    <nc r="D116">
      <v>37765</v>
    </nc>
  </rcc>
  <rcc rId="37344" sId="5">
    <oc r="D117">
      <v>97950</v>
    </oc>
    <nc r="D117">
      <v>98185</v>
    </nc>
  </rcc>
  <rcc rId="37345" sId="5">
    <oc r="D118">
      <v>42375</v>
    </oc>
    <nc r="D118">
      <v>43310</v>
    </nc>
  </rcc>
  <rcc rId="37346" sId="5">
    <oc r="D119">
      <v>3210</v>
    </oc>
    <nc r="D119">
      <v>3410</v>
    </nc>
  </rcc>
  <rcc rId="37347" sId="5">
    <oc r="D120">
      <v>88295</v>
    </oc>
    <nc r="D120">
      <v>88570</v>
    </nc>
  </rcc>
  <rcc rId="37348" sId="5">
    <oc r="D122">
      <v>16260</v>
    </oc>
    <nc r="D122">
      <v>16360</v>
    </nc>
  </rcc>
  <rcc rId="37349" sId="5">
    <oc r="D123">
      <v>5580</v>
    </oc>
    <nc r="D123">
      <v>5655</v>
    </nc>
  </rcc>
  <rcc rId="37350" sId="5">
    <oc r="D124">
      <v>9310</v>
    </oc>
    <nc r="D124">
      <v>9385</v>
    </nc>
  </rcc>
  <rcc rId="37351" sId="5">
    <oc r="D125">
      <v>10930</v>
    </oc>
    <nc r="D125">
      <v>11080</v>
    </nc>
  </rcc>
  <rcc rId="37352" sId="5">
    <oc r="D126">
      <v>32825</v>
    </oc>
    <nc r="D126">
      <v>33130</v>
    </nc>
  </rcc>
  <rcc rId="37353" sId="5">
    <oc r="D127">
      <v>64560</v>
    </oc>
    <nc r="D127">
      <v>65210</v>
    </nc>
  </rcc>
  <rcc rId="37354" sId="5">
    <oc r="D128">
      <v>11850</v>
    </oc>
    <nc r="D128">
      <v>12345</v>
    </nc>
  </rcc>
  <rcc rId="37355" sId="5">
    <oc r="D129">
      <v>16635</v>
    </oc>
    <nc r="D129">
      <v>16835</v>
    </nc>
  </rcc>
  <rcc rId="37356" sId="5">
    <oc r="D131">
      <v>8870</v>
    </oc>
    <nc r="D131">
      <v>8920</v>
    </nc>
  </rcc>
  <rcc rId="37357" sId="5">
    <oc r="D132">
      <v>10170</v>
    </oc>
    <nc r="D132">
      <v>10255</v>
    </nc>
  </rcc>
  <rcc rId="37358" sId="5">
    <oc r="D133">
      <v>19690</v>
    </oc>
    <nc r="D133">
      <v>19800</v>
    </nc>
  </rcc>
  <rcc rId="37359" sId="5">
    <oc r="D134">
      <v>19440</v>
    </oc>
    <nc r="D134">
      <v>19635</v>
    </nc>
  </rcc>
  <rcc rId="37360" sId="5">
    <oc r="D135">
      <v>31945</v>
    </oc>
    <nc r="D135">
      <v>32120</v>
    </nc>
  </rcc>
  <rcc rId="37361" sId="5">
    <oc r="D136">
      <v>60405</v>
    </oc>
    <nc r="D136">
      <v>60645</v>
    </nc>
  </rcc>
  <rcc rId="37362" sId="5">
    <oc r="D137">
      <v>30345</v>
    </oc>
    <nc r="D137">
      <v>30545</v>
    </nc>
  </rcc>
  <rcc rId="37363" sId="5">
    <oc r="D138">
      <v>30280</v>
    </oc>
    <nc r="D138">
      <v>30655</v>
    </nc>
  </rcc>
  <rcc rId="37364" sId="5">
    <oc r="D139">
      <v>41565</v>
    </oc>
    <nc r="D139">
      <v>41755</v>
    </nc>
  </rcc>
  <rcc rId="37365" sId="5">
    <oc r="D140">
      <v>20060</v>
    </oc>
    <nc r="D140">
      <v>20240</v>
    </nc>
  </rcc>
  <rcc rId="37366" sId="5">
    <oc r="D141">
      <v>9810</v>
    </oc>
    <nc r="D141">
      <v>9825</v>
    </nc>
  </rcc>
  <rcc rId="37367" sId="5">
    <oc r="D142">
      <v>28805</v>
    </oc>
    <nc r="D142">
      <v>29175</v>
    </nc>
  </rcc>
  <rcc rId="37368" sId="5">
    <oc r="D143">
      <v>42355</v>
    </oc>
    <nc r="D143">
      <v>42500</v>
    </nc>
  </rcc>
  <rcc rId="37369" sId="5">
    <oc r="D144">
      <v>59915</v>
    </oc>
    <nc r="D144">
      <v>60415</v>
    </nc>
  </rcc>
  <rcc rId="37370" sId="5">
    <oc r="D145">
      <v>11780</v>
    </oc>
    <nc r="D145">
      <v>11995</v>
    </nc>
  </rcc>
  <rcc rId="37371" sId="5">
    <oc r="D146">
      <v>13760</v>
    </oc>
    <nc r="D146">
      <v>14055</v>
    </nc>
  </rcc>
  <rcc rId="37372" sId="5">
    <oc r="D147">
      <v>31825</v>
    </oc>
    <nc r="D147">
      <v>32130</v>
    </nc>
  </rcc>
  <rcc rId="37373" sId="5">
    <oc r="D148">
      <v>14255</v>
    </oc>
    <nc r="D148">
      <v>14760</v>
    </nc>
  </rcc>
  <rcc rId="37374" sId="5">
    <oc r="D149">
      <v>40975</v>
    </oc>
    <nc r="D149">
      <v>41070</v>
    </nc>
  </rcc>
  <rcc rId="37375" sId="5">
    <oc r="D150">
      <v>39665</v>
    </oc>
    <nc r="D150">
      <v>39710</v>
    </nc>
  </rcc>
  <rcc rId="37376" sId="5">
    <oc r="D151">
      <v>46315</v>
    </oc>
    <nc r="D151">
      <v>46780</v>
    </nc>
  </rcc>
  <rcc rId="37377" sId="5">
    <oc r="D152">
      <v>24305</v>
    </oc>
    <nc r="D152">
      <v>24460</v>
    </nc>
  </rcc>
  <rcc rId="37378" sId="5">
    <oc r="D154">
      <v>29710</v>
    </oc>
    <nc r="D154">
      <v>29845</v>
    </nc>
  </rcc>
  <rcc rId="37379" sId="5">
    <oc r="D155">
      <v>80110</v>
    </oc>
    <nc r="D155">
      <v>80655</v>
    </nc>
  </rcc>
  <rcc rId="37380" sId="5">
    <oc r="D156">
      <v>26510</v>
    </oc>
    <nc r="D156">
      <v>26795</v>
    </nc>
  </rcc>
  <rcc rId="37381" sId="5">
    <oc r="D157">
      <v>38040</v>
    </oc>
    <nc r="D157">
      <v>38350</v>
    </nc>
  </rcc>
  <rcc rId="37382" sId="5">
    <oc r="D158">
      <v>6075</v>
    </oc>
    <nc r="D158">
      <v>6355</v>
    </nc>
  </rcc>
  <rcc rId="37383" sId="5">
    <oc r="D159">
      <v>8340</v>
    </oc>
    <nc r="D159">
      <v>8455</v>
    </nc>
  </rcc>
  <rcc rId="37384" sId="5">
    <oc r="D160">
      <v>16300</v>
    </oc>
    <nc r="D160">
      <v>16800</v>
    </nc>
  </rcc>
  <rcc rId="37385" sId="5">
    <oc r="D161">
      <v>92515</v>
    </oc>
    <nc r="D161">
      <v>92670</v>
    </nc>
  </rcc>
  <rcc rId="37386" sId="5" odxf="1" dxf="1">
    <oc r="D162">
      <v>76150</v>
    </oc>
    <nc r="D162">
      <v>76815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7" sId="5" odxf="1" dxf="1">
    <oc r="D163">
      <v>21880</v>
    </oc>
    <nc r="D163">
      <v>22220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8" sId="5" odxf="1" dxf="1">
    <oc r="D164">
      <v>46665</v>
    </oc>
    <nc r="D164">
      <v>46720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89" sId="5" odxf="1" dxf="1">
    <oc r="D165">
      <v>0</v>
    </oc>
    <nc r="D165">
      <v>140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390" sId="5">
    <oc r="D166">
      <v>24320</v>
    </oc>
    <nc r="D166">
      <v>24410</v>
    </nc>
  </rcc>
  <rcc rId="37391" sId="5">
    <oc r="D167">
      <v>1855</v>
    </oc>
    <nc r="D167">
      <v>2000</v>
    </nc>
  </rcc>
  <rcc rId="37392" sId="5">
    <oc r="D168">
      <v>14000</v>
    </oc>
    <nc r="D168">
      <v>14120</v>
    </nc>
  </rcc>
  <rcc rId="37393" sId="5">
    <oc r="D169">
      <v>13575</v>
    </oc>
    <nc r="D169">
      <v>13700</v>
    </nc>
  </rcc>
  <rcc rId="37394" sId="5">
    <oc r="D170">
      <v>11780</v>
    </oc>
    <nc r="D170">
      <v>11970</v>
    </nc>
  </rcc>
  <rcc rId="37395" sId="5">
    <oc r="D171">
      <v>72385</v>
    </oc>
    <nc r="D171">
      <v>72650</v>
    </nc>
  </rcc>
  <rcc rId="37396" sId="5">
    <oc r="D172">
      <v>41285</v>
    </oc>
    <nc r="D172">
      <v>41480</v>
    </nc>
  </rcc>
  <rcc rId="37397" sId="5">
    <oc r="D173">
      <v>20860</v>
    </oc>
    <nc r="D173">
      <v>21065</v>
    </nc>
  </rcc>
  <rcc rId="37398" sId="5">
    <oc r="D174">
      <v>11050</v>
    </oc>
    <nc r="D174">
      <v>11210</v>
    </nc>
  </rcc>
  <rcc rId="37399" sId="5">
    <oc r="D175">
      <v>54770</v>
    </oc>
    <nc r="D175">
      <v>55350</v>
    </nc>
  </rcc>
  <rcc rId="37400" sId="5">
    <oc r="D176">
      <v>45810</v>
    </oc>
    <nc r="D176">
      <v>45950</v>
    </nc>
  </rcc>
  <rcc rId="37401" sId="5">
    <oc r="D177">
      <v>35510</v>
    </oc>
    <nc r="D177">
      <v>36040</v>
    </nc>
  </rcc>
  <rcc rId="37402" sId="5">
    <oc r="D178">
      <v>0</v>
    </oc>
    <nc r="D178">
      <v>100</v>
    </nc>
  </rcc>
  <rcc rId="37403" sId="5">
    <oc r="D179">
      <v>51100</v>
    </oc>
    <nc r="D179">
      <v>51430</v>
    </nc>
  </rcc>
  <rcc rId="37404" sId="5">
    <oc r="D180">
      <v>39945</v>
    </oc>
    <nc r="D180">
      <v>40220</v>
    </nc>
  </rcc>
  <rcc rId="37405" sId="5">
    <oc r="D181">
      <v>11200</v>
    </oc>
    <nc r="D181">
      <v>11385</v>
    </nc>
  </rcc>
  <rcc rId="37406" sId="5">
    <oc r="D182">
      <v>9885</v>
    </oc>
    <nc r="D182">
      <v>10065</v>
    </nc>
  </rcc>
  <rcc rId="37407" sId="5">
    <oc r="D183">
      <v>32475</v>
    </oc>
    <nc r="D183">
      <v>32655</v>
    </nc>
  </rcc>
  <rcc rId="37408" sId="5" odxf="1" dxf="1">
    <oc r="D184">
      <v>24685</v>
    </oc>
    <nc r="D184">
      <v>25030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09" sId="5" odxf="1" dxf="1">
    <oc r="D185">
      <v>11575</v>
    </oc>
    <nc r="D185">
      <v>11755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0" sId="5" odxf="1" dxf="1">
    <oc r="D186">
      <v>20285</v>
    </oc>
    <nc r="D186">
      <v>20555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1" sId="5" odxf="1" dxf="1">
    <oc r="D187">
      <v>40915</v>
    </oc>
    <nc r="D187">
      <v>40985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2" sId="5" odxf="1" dxf="1">
    <oc r="D188">
      <v>14170</v>
    </oc>
    <nc r="D188">
      <v>14400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3" sId="5">
    <oc r="D189">
      <v>125540</v>
    </oc>
    <nc r="D189">
      <v>126265</v>
    </nc>
  </rcc>
  <rcc rId="37414" sId="5" odxf="1" dxf="1">
    <oc r="D190">
      <v>8920</v>
    </oc>
    <nc r="D190">
      <v>9240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5" sId="5" odxf="1" dxf="1">
    <oc r="D191">
      <v>28150</v>
    </oc>
    <nc r="D191">
      <v>28575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6" sId="5" odxf="1" dxf="1">
    <oc r="D192">
      <v>35140</v>
    </oc>
    <nc r="D192">
      <v>35815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417" sId="5">
    <oc r="D193">
      <v>28515</v>
    </oc>
    <nc r="D193">
      <v>28640</v>
    </nc>
  </rcc>
  <rcc rId="37418" sId="5">
    <oc r="D195">
      <v>10665</v>
    </oc>
    <nc r="D195">
      <v>10835</v>
    </nc>
  </rcc>
  <rcc rId="37419" sId="5">
    <oc r="D196">
      <v>24950</v>
    </oc>
    <nc r="D196">
      <v>25965</v>
    </nc>
  </rcc>
  <rcc rId="37420" sId="5">
    <oc r="D197">
      <v>10130</v>
    </oc>
    <nc r="D197">
      <v>10335</v>
    </nc>
  </rcc>
  <rcc rId="37421" sId="5">
    <oc r="D198">
      <v>18810</v>
    </oc>
    <nc r="D198">
      <v>18980</v>
    </nc>
  </rcc>
  <rcc rId="37422" sId="5">
    <oc r="D199">
      <v>16550</v>
    </oc>
    <nc r="D199">
      <v>16595</v>
    </nc>
  </rcc>
  <rcc rId="37423" sId="5">
    <oc r="D201">
      <v>17005</v>
    </oc>
    <nc r="D201">
      <v>17255</v>
    </nc>
  </rcc>
  <rcc rId="37424" sId="5">
    <oc r="E6">
      <v>14800</v>
    </oc>
    <nc r="E6"/>
  </rcc>
  <rcc rId="37425" sId="5">
    <oc r="E7">
      <v>5880</v>
    </oc>
    <nc r="E7"/>
  </rcc>
  <rcc rId="37426" sId="5">
    <oc r="E8">
      <v>18410</v>
    </oc>
    <nc r="E8"/>
  </rcc>
  <rcc rId="37427" sId="5">
    <oc r="E9">
      <v>12150</v>
    </oc>
    <nc r="E9"/>
  </rcc>
  <rcc rId="37428" sId="5">
    <oc r="E10">
      <v>21695</v>
    </oc>
    <nc r="E10"/>
  </rcc>
  <rcc rId="37429" sId="5">
    <oc r="E11">
      <v>45810</v>
    </oc>
    <nc r="E11"/>
  </rcc>
  <rcc rId="37430" sId="5">
    <oc r="E12">
      <v>21980</v>
    </oc>
    <nc r="E12"/>
  </rcc>
  <rcc rId="37431" sId="5">
    <oc r="E13">
      <v>14370</v>
    </oc>
    <nc r="E13"/>
  </rcc>
  <rcc rId="37432" sId="5">
    <oc r="E14">
      <v>30</v>
    </oc>
    <nc r="E14"/>
  </rcc>
  <rcc rId="37433" sId="5">
    <oc r="E15">
      <v>20275</v>
    </oc>
    <nc r="E15"/>
  </rcc>
  <rcc rId="37434" sId="5">
    <oc r="E16">
      <v>7665</v>
    </oc>
    <nc r="E16"/>
  </rcc>
  <rcc rId="37435" sId="5">
    <oc r="E17">
      <v>33425</v>
    </oc>
    <nc r="E17"/>
  </rcc>
  <rcc rId="37436" sId="5">
    <oc r="E18">
      <v>19580</v>
    </oc>
    <nc r="E18"/>
  </rcc>
  <rcc rId="37437" sId="5">
    <oc r="E19">
      <v>14740</v>
    </oc>
    <nc r="E19"/>
  </rcc>
  <rcc rId="37438" sId="5">
    <oc r="E20">
      <v>55680</v>
    </oc>
    <nc r="E20"/>
  </rcc>
  <rcc rId="37439" sId="5">
    <oc r="E21">
      <v>71280</v>
    </oc>
    <nc r="E21"/>
  </rcc>
  <rcc rId="37440" sId="5">
    <oc r="E22">
      <v>55565</v>
    </oc>
    <nc r="E22"/>
  </rcc>
  <rcc rId="37441" sId="5">
    <oc r="E23">
      <v>12330</v>
    </oc>
    <nc r="E23"/>
  </rcc>
  <rcc rId="37442" sId="5">
    <oc r="E24">
      <v>8715</v>
    </oc>
    <nc r="E24"/>
  </rcc>
  <rcc rId="37443" sId="5">
    <oc r="E25">
      <v>14560</v>
    </oc>
    <nc r="E25"/>
  </rcc>
  <rcc rId="37444" sId="5">
    <oc r="E26">
      <v>9515</v>
    </oc>
    <nc r="E26"/>
  </rcc>
  <rcc rId="37445" sId="5">
    <oc r="E27">
      <v>5420</v>
    </oc>
    <nc r="E27"/>
  </rcc>
  <rcc rId="37446" sId="5">
    <oc r="E28">
      <v>7340</v>
    </oc>
    <nc r="E28"/>
  </rcc>
  <rcc rId="37447" sId="5">
    <oc r="E29">
      <v>24285</v>
    </oc>
    <nc r="E29"/>
  </rcc>
  <rcc rId="37448" sId="5">
    <oc r="E30">
      <v>63200</v>
    </oc>
    <nc r="E30"/>
  </rcc>
  <rcc rId="37449" sId="5">
    <oc r="E31">
      <v>21105</v>
    </oc>
    <nc r="E31"/>
  </rcc>
  <rcc rId="37450" sId="5">
    <oc r="E32">
      <v>19680</v>
    </oc>
    <nc r="E32"/>
  </rcc>
  <rcc rId="37451" sId="5">
    <oc r="E33">
      <v>56015</v>
    </oc>
    <nc r="E33"/>
  </rcc>
  <rcc rId="37452" sId="5">
    <oc r="E34">
      <v>14390</v>
    </oc>
    <nc r="E34"/>
  </rcc>
  <rcc rId="37453" sId="5">
    <oc r="E35">
      <v>11215</v>
    </oc>
    <nc r="E35"/>
  </rcc>
  <rcc rId="37454" sId="5">
    <oc r="E36">
      <v>71060</v>
    </oc>
    <nc r="E36"/>
  </rcc>
  <rcc rId="37455" sId="5">
    <oc r="E37">
      <v>28355</v>
    </oc>
    <nc r="E37"/>
  </rcc>
  <rcc rId="37456" sId="5">
    <oc r="E38">
      <v>93850</v>
    </oc>
    <nc r="E38"/>
  </rcc>
  <rcc rId="37457" sId="5">
    <oc r="E39">
      <v>13175</v>
    </oc>
    <nc r="E39"/>
  </rcc>
  <rcc rId="37458" sId="5">
    <oc r="E40">
      <v>65835</v>
    </oc>
    <nc r="E40"/>
  </rcc>
  <rcc rId="37459" sId="5">
    <oc r="E41">
      <v>20200</v>
    </oc>
    <nc r="E41"/>
  </rcc>
  <rcc rId="37460" sId="5">
    <oc r="E42">
      <v>109505</v>
    </oc>
    <nc r="E42"/>
  </rcc>
  <rcc rId="37461" sId="5">
    <oc r="E43">
      <v>15120</v>
    </oc>
    <nc r="E43"/>
  </rcc>
  <rcc rId="37462" sId="5">
    <oc r="E44">
      <v>23710</v>
    </oc>
    <nc r="E44"/>
  </rcc>
  <rcc rId="37463" sId="5">
    <oc r="E45">
      <v>21090</v>
    </oc>
    <nc r="E45"/>
  </rcc>
  <rcc rId="37464" sId="5">
    <oc r="E46">
      <v>950</v>
    </oc>
    <nc r="E46"/>
  </rcc>
  <rcc rId="37465" sId="5">
    <oc r="E47">
      <v>12925</v>
    </oc>
    <nc r="E47"/>
  </rcc>
  <rcc rId="37466" sId="5">
    <oc r="E48">
      <v>26015</v>
    </oc>
    <nc r="E48"/>
  </rcc>
  <rcc rId="37467" sId="5">
    <oc r="E49">
      <v>35740</v>
    </oc>
    <nc r="E49"/>
  </rcc>
  <rcc rId="37468" sId="5">
    <oc r="E50">
      <v>20140</v>
    </oc>
    <nc r="E50"/>
  </rcc>
  <rcc rId="37469" sId="5">
    <oc r="E51">
      <v>3465</v>
    </oc>
    <nc r="E51"/>
  </rcc>
  <rcc rId="37470" sId="5">
    <oc r="E52">
      <v>23485</v>
    </oc>
    <nc r="E52"/>
  </rcc>
  <rcc rId="37471" sId="5">
    <oc r="E53">
      <v>37080</v>
    </oc>
    <nc r="E53"/>
  </rcc>
  <rcc rId="37472" sId="5">
    <oc r="E54">
      <v>44050</v>
    </oc>
    <nc r="E54"/>
  </rcc>
  <rcc rId="37473" sId="5">
    <oc r="E55">
      <v>9695</v>
    </oc>
    <nc r="E55"/>
  </rcc>
  <rcc rId="37474" sId="5">
    <oc r="E56">
      <v>268485</v>
    </oc>
    <nc r="E56"/>
  </rcc>
  <rcc rId="37475" sId="5">
    <oc r="E57">
      <v>33285</v>
    </oc>
    <nc r="E57"/>
  </rcc>
  <rcc rId="37476" sId="5">
    <oc r="E58">
      <v>10575</v>
    </oc>
    <nc r="E58"/>
  </rcc>
  <rcc rId="37477" sId="5">
    <oc r="E61">
      <v>4315</v>
    </oc>
    <nc r="E61"/>
  </rcc>
  <rcc rId="37478" sId="5">
    <oc r="E62">
      <v>9390</v>
    </oc>
    <nc r="E62"/>
  </rcc>
  <rcc rId="37479" sId="5">
    <oc r="E63">
      <v>2315</v>
    </oc>
    <nc r="E63"/>
  </rcc>
  <rcc rId="37480" sId="5">
    <oc r="E64">
      <v>20735</v>
    </oc>
    <nc r="E64"/>
  </rcc>
  <rcc rId="37481" sId="5">
    <oc r="E65">
      <v>7540</v>
    </oc>
    <nc r="E65"/>
  </rcc>
  <rcc rId="37482" sId="5">
    <oc r="E66">
      <v>24485</v>
    </oc>
    <nc r="E66"/>
  </rcc>
  <rcc rId="37483" sId="5">
    <oc r="E67">
      <v>33215</v>
    </oc>
    <nc r="E67"/>
  </rcc>
  <rcc rId="37484" sId="5">
    <oc r="E68">
      <v>6230</v>
    </oc>
    <nc r="E68"/>
  </rcc>
  <rcc rId="37485" sId="5">
    <oc r="E69">
      <v>135</v>
    </oc>
    <nc r="E69"/>
  </rcc>
  <rcc rId="37486" sId="5">
    <oc r="E70">
      <v>20825</v>
    </oc>
    <nc r="E70"/>
  </rcc>
  <rcc rId="37487" sId="5">
    <oc r="E71">
      <v>37215</v>
    </oc>
    <nc r="E71"/>
  </rcc>
  <rcc rId="37488" sId="5">
    <oc r="E72">
      <v>34230</v>
    </oc>
    <nc r="E72"/>
  </rcc>
  <rcc rId="37489" sId="5">
    <oc r="E73">
      <v>4065</v>
    </oc>
    <nc r="E73"/>
  </rcc>
  <rcc rId="37490" sId="5">
    <oc r="E74">
      <v>8420</v>
    </oc>
    <nc r="E74"/>
  </rcc>
  <rcc rId="37491" sId="5">
    <oc r="E75">
      <v>6000</v>
    </oc>
    <nc r="E75"/>
  </rcc>
  <rcc rId="37492" sId="5">
    <oc r="E76">
      <v>62065</v>
    </oc>
    <nc r="E76"/>
  </rcc>
  <rcc rId="37493" sId="5">
    <oc r="E77">
      <v>12885</v>
    </oc>
    <nc r="E77"/>
  </rcc>
  <rcc rId="37494" sId="5">
    <oc r="E78">
      <v>12635</v>
    </oc>
    <nc r="E78"/>
  </rcc>
  <rcc rId="37495" sId="5">
    <oc r="E79">
      <v>10180</v>
    </oc>
    <nc r="E79"/>
  </rcc>
  <rcc rId="37496" sId="5">
    <oc r="E80">
      <v>8725</v>
    </oc>
    <nc r="E80"/>
  </rcc>
  <rcc rId="37497" sId="5">
    <oc r="E81">
      <v>11095</v>
    </oc>
    <nc r="E81"/>
  </rcc>
  <rcc rId="37498" sId="5">
    <oc r="E82">
      <v>2470</v>
    </oc>
    <nc r="E82"/>
  </rcc>
  <rcc rId="37499" sId="5">
    <oc r="E83">
      <v>16120</v>
    </oc>
    <nc r="E83"/>
  </rcc>
  <rcc rId="37500" sId="5">
    <oc r="E84">
      <v>245</v>
    </oc>
    <nc r="E84"/>
  </rcc>
  <rcc rId="37501" sId="5">
    <oc r="E85">
      <v>26075</v>
    </oc>
    <nc r="E85"/>
  </rcc>
  <rcc rId="37502" sId="5">
    <oc r="E86">
      <v>27630</v>
    </oc>
    <nc r="E86"/>
  </rcc>
  <rcc rId="37503" sId="5">
    <oc r="E87">
      <v>9095</v>
    </oc>
    <nc r="E87"/>
  </rcc>
  <rcc rId="37504" sId="5">
    <oc r="E88">
      <v>3150</v>
    </oc>
    <nc r="E88"/>
  </rcc>
  <rcc rId="37505" sId="5">
    <oc r="E89">
      <v>43535</v>
    </oc>
    <nc r="E89"/>
  </rcc>
  <rcc rId="37506" sId="5">
    <oc r="E90">
      <v>27740</v>
    </oc>
    <nc r="E90"/>
  </rcc>
  <rcc rId="37507" sId="5">
    <oc r="E91">
      <v>70180</v>
    </oc>
    <nc r="E91"/>
  </rcc>
  <rcc rId="37508" sId="5">
    <oc r="E92">
      <v>41740</v>
    </oc>
    <nc r="E92"/>
  </rcc>
  <rcc rId="37509" sId="5">
    <oc r="E93">
      <v>130</v>
    </oc>
    <nc r="E93"/>
  </rcc>
  <rcc rId="37510" sId="5">
    <oc r="E94">
      <v>3235</v>
    </oc>
    <nc r="E94"/>
  </rcc>
  <rcc rId="37511" sId="5">
    <oc r="E95">
      <v>22270</v>
    </oc>
    <nc r="E95"/>
  </rcc>
  <rcc rId="37512" sId="5">
    <oc r="E96">
      <v>9620</v>
    </oc>
    <nc r="E96"/>
  </rcc>
  <rcc rId="37513" sId="5">
    <oc r="E97">
      <v>35740</v>
    </oc>
    <nc r="E97"/>
  </rcc>
  <rcc rId="37514" sId="5">
    <oc r="E98">
      <v>9025</v>
    </oc>
    <nc r="E98"/>
  </rcc>
  <rcc rId="37515" sId="5">
    <oc r="E99">
      <v>48570</v>
    </oc>
    <nc r="E99"/>
  </rcc>
  <rcc rId="37516" sId="5">
    <oc r="E100">
      <v>32055</v>
    </oc>
    <nc r="E100"/>
  </rcc>
  <rcc rId="37517" sId="5">
    <oc r="E101">
      <v>34305</v>
    </oc>
    <nc r="E101"/>
  </rcc>
  <rcc rId="37518" sId="5">
    <oc r="E102">
      <v>19060</v>
    </oc>
    <nc r="E102"/>
  </rcc>
  <rcc rId="37519" sId="5">
    <oc r="E103">
      <v>15750</v>
    </oc>
    <nc r="E103"/>
  </rcc>
  <rcc rId="37520" sId="5">
    <oc r="E104">
      <v>24540</v>
    </oc>
    <nc r="E104"/>
  </rcc>
  <rcc rId="37521" sId="5">
    <oc r="E105">
      <v>5080</v>
    </oc>
    <nc r="E105"/>
  </rcc>
  <rcc rId="37522" sId="5">
    <oc r="E106">
      <v>10215</v>
    </oc>
    <nc r="E106"/>
  </rcc>
  <rcc rId="37523" sId="5">
    <oc r="E107">
      <v>5480</v>
    </oc>
    <nc r="E107"/>
  </rcc>
  <rcc rId="37524" sId="5">
    <oc r="E108">
      <v>99535</v>
    </oc>
    <nc r="E108"/>
  </rcc>
  <rcc rId="37525" sId="5">
    <oc r="E109">
      <v>35370</v>
    </oc>
    <nc r="E109"/>
  </rcc>
  <rcc rId="37526" sId="5">
    <oc r="E110">
      <v>17115</v>
    </oc>
    <nc r="E110"/>
  </rcc>
  <rcc rId="37527" sId="5">
    <oc r="E111">
      <v>30450</v>
    </oc>
    <nc r="E111"/>
  </rcc>
  <rcc rId="37528" sId="5">
    <oc r="E112">
      <v>6460</v>
    </oc>
    <nc r="E112"/>
  </rcc>
  <rcc rId="37529" sId="5">
    <oc r="E113">
      <v>20020</v>
    </oc>
    <nc r="E113"/>
  </rcc>
  <rcc rId="37530" sId="5">
    <oc r="E114">
      <v>13280</v>
    </oc>
    <nc r="E114"/>
  </rcc>
  <rcc rId="37531" sId="5">
    <oc r="E115">
      <v>48675</v>
    </oc>
    <nc r="E115"/>
  </rcc>
  <rcc rId="37532" sId="5">
    <oc r="E116">
      <v>37765</v>
    </oc>
    <nc r="E116"/>
  </rcc>
  <rcc rId="37533" sId="5">
    <oc r="E117">
      <v>98185</v>
    </oc>
    <nc r="E117"/>
  </rcc>
  <rcc rId="37534" sId="5">
    <oc r="E118">
      <v>43310</v>
    </oc>
    <nc r="E118"/>
  </rcc>
  <rcc rId="37535" sId="5">
    <oc r="E119">
      <v>3410</v>
    </oc>
    <nc r="E119"/>
  </rcc>
  <rcc rId="37536" sId="5">
    <oc r="E120">
      <v>88570</v>
    </oc>
    <nc r="E120"/>
  </rcc>
  <rcc rId="37537" sId="5">
    <oc r="E122">
      <v>16360</v>
    </oc>
    <nc r="E122"/>
  </rcc>
  <rcc rId="37538" sId="5">
    <oc r="E123">
      <v>5655</v>
    </oc>
    <nc r="E123"/>
  </rcc>
  <rcc rId="37539" sId="5">
    <oc r="E124">
      <v>9385</v>
    </oc>
    <nc r="E124"/>
  </rcc>
  <rcc rId="37540" sId="5">
    <oc r="E125">
      <v>11080</v>
    </oc>
    <nc r="E125"/>
  </rcc>
  <rcc rId="37541" sId="5">
    <oc r="E126">
      <v>33130</v>
    </oc>
    <nc r="E126"/>
  </rcc>
  <rcc rId="37542" sId="5">
    <oc r="E127">
      <v>65210</v>
    </oc>
    <nc r="E127"/>
  </rcc>
  <rcc rId="37543" sId="5">
    <oc r="E128">
      <v>12345</v>
    </oc>
    <nc r="E128"/>
  </rcc>
  <rcc rId="37544" sId="5">
    <oc r="E129">
      <v>16835</v>
    </oc>
    <nc r="E129"/>
  </rcc>
  <rcc rId="37545" sId="5">
    <oc r="E130">
      <v>12540</v>
    </oc>
    <nc r="E130"/>
  </rcc>
  <rcc rId="37546" sId="5">
    <oc r="E131">
      <v>8920</v>
    </oc>
    <nc r="E131"/>
  </rcc>
  <rcc rId="37547" sId="5">
    <oc r="E132">
      <v>10255</v>
    </oc>
    <nc r="E132"/>
  </rcc>
  <rcc rId="37548" sId="5">
    <oc r="E133">
      <v>19800</v>
    </oc>
    <nc r="E133"/>
  </rcc>
  <rcc rId="37549" sId="5">
    <oc r="E134">
      <v>19635</v>
    </oc>
    <nc r="E134"/>
  </rcc>
  <rcc rId="37550" sId="5">
    <oc r="E135">
      <v>32120</v>
    </oc>
    <nc r="E135"/>
  </rcc>
  <rcc rId="37551" sId="5">
    <oc r="E136">
      <v>60645</v>
    </oc>
    <nc r="E136"/>
  </rcc>
  <rcc rId="37552" sId="5">
    <oc r="E137">
      <v>30545</v>
    </oc>
    <nc r="E137"/>
  </rcc>
  <rcc rId="37553" sId="5">
    <oc r="E138">
      <v>30655</v>
    </oc>
    <nc r="E138"/>
  </rcc>
  <rcc rId="37554" sId="5">
    <oc r="E139">
      <v>41755</v>
    </oc>
    <nc r="E139"/>
  </rcc>
  <rcc rId="37555" sId="5">
    <oc r="E140">
      <v>20240</v>
    </oc>
    <nc r="E140"/>
  </rcc>
  <rcc rId="37556" sId="5">
    <oc r="E141">
      <v>9825</v>
    </oc>
    <nc r="E141"/>
  </rcc>
  <rcc rId="37557" sId="5">
    <oc r="E142">
      <v>29175</v>
    </oc>
    <nc r="E142"/>
  </rcc>
  <rcc rId="37558" sId="5">
    <oc r="E143">
      <v>42500</v>
    </oc>
    <nc r="E143"/>
  </rcc>
  <rcc rId="37559" sId="5">
    <oc r="E144">
      <v>60415</v>
    </oc>
    <nc r="E144"/>
  </rcc>
  <rcc rId="37560" sId="5">
    <oc r="E145">
      <v>11995</v>
    </oc>
    <nc r="E145"/>
  </rcc>
  <rcc rId="37561" sId="5">
    <oc r="E146">
      <v>14055</v>
    </oc>
    <nc r="E146"/>
  </rcc>
  <rcc rId="37562" sId="5">
    <oc r="E147">
      <v>32130</v>
    </oc>
    <nc r="E147"/>
  </rcc>
  <rcc rId="37563" sId="5">
    <oc r="E148">
      <v>14760</v>
    </oc>
    <nc r="E148"/>
  </rcc>
  <rcc rId="37564" sId="5">
    <oc r="E149">
      <v>41070</v>
    </oc>
    <nc r="E149"/>
  </rcc>
  <rcc rId="37565" sId="5">
    <oc r="E150">
      <v>39710</v>
    </oc>
    <nc r="E150"/>
  </rcc>
  <rcc rId="37566" sId="5">
    <oc r="E151">
      <v>46780</v>
    </oc>
    <nc r="E151"/>
  </rcc>
  <rcc rId="37567" sId="5">
    <oc r="E152">
      <v>24460</v>
    </oc>
    <nc r="E152"/>
  </rcc>
  <rcc rId="37568" sId="5">
    <oc r="E153">
      <v>1405</v>
    </oc>
    <nc r="E153"/>
  </rcc>
  <rcc rId="37569" sId="5">
    <oc r="E154">
      <v>29845</v>
    </oc>
    <nc r="E154"/>
  </rcc>
  <rcc rId="37570" sId="5">
    <oc r="E155">
      <v>80655</v>
    </oc>
    <nc r="E155"/>
  </rcc>
  <rcc rId="37571" sId="5">
    <oc r="E156">
      <v>26795</v>
    </oc>
    <nc r="E156"/>
  </rcc>
  <rcc rId="37572" sId="5">
    <oc r="E157">
      <v>38350</v>
    </oc>
    <nc r="E157"/>
  </rcc>
  <rcc rId="37573" sId="5">
    <oc r="E158">
      <v>6355</v>
    </oc>
    <nc r="E158"/>
  </rcc>
  <rcc rId="37574" sId="5">
    <oc r="E159">
      <v>8455</v>
    </oc>
    <nc r="E159"/>
  </rcc>
  <rcc rId="37575" sId="5">
    <oc r="E160">
      <v>16800</v>
    </oc>
    <nc r="E160"/>
  </rcc>
  <rcc rId="37576" sId="5">
    <oc r="E161">
      <v>92670</v>
    </oc>
    <nc r="E161"/>
  </rcc>
  <rcc rId="37577" sId="5">
    <oc r="E162">
      <v>76815</v>
    </oc>
    <nc r="E162"/>
  </rcc>
  <rcc rId="37578" sId="5">
    <oc r="E163">
      <v>22220</v>
    </oc>
    <nc r="E163"/>
  </rcc>
  <rcc rId="37579" sId="5">
    <oc r="E164">
      <v>46720</v>
    </oc>
    <nc r="E164"/>
  </rcc>
  <rcc rId="37580" sId="5">
    <oc r="E165">
      <v>140</v>
    </oc>
    <nc r="E165"/>
  </rcc>
  <rcc rId="37581" sId="5">
    <oc r="E166">
      <v>24410</v>
    </oc>
    <nc r="E166"/>
  </rcc>
  <rcc rId="37582" sId="5">
    <oc r="E167">
      <v>2000</v>
    </oc>
    <nc r="E167"/>
  </rcc>
  <rcc rId="37583" sId="5">
    <oc r="E168">
      <v>14120</v>
    </oc>
    <nc r="E168"/>
  </rcc>
  <rcc rId="37584" sId="5">
    <oc r="E169">
      <v>13700</v>
    </oc>
    <nc r="E169"/>
  </rcc>
  <rcc rId="37585" sId="5">
    <oc r="E170">
      <v>11970</v>
    </oc>
    <nc r="E170"/>
  </rcc>
  <rcc rId="37586" sId="5">
    <oc r="E171">
      <v>72650</v>
    </oc>
    <nc r="E171"/>
  </rcc>
  <rcc rId="37587" sId="5">
    <oc r="E172">
      <v>41480</v>
    </oc>
    <nc r="E172"/>
  </rcc>
  <rcc rId="37588" sId="5">
    <oc r="E173">
      <v>21065</v>
    </oc>
    <nc r="E173"/>
  </rcc>
  <rcc rId="37589" sId="5">
    <oc r="E174">
      <v>11210</v>
    </oc>
    <nc r="E174"/>
  </rcc>
  <rcc rId="37590" sId="5">
    <oc r="E175">
      <v>55350</v>
    </oc>
    <nc r="E175"/>
  </rcc>
  <rcc rId="37591" sId="5">
    <oc r="E176">
      <v>45950</v>
    </oc>
    <nc r="E176"/>
  </rcc>
  <rcc rId="37592" sId="5">
    <oc r="E177">
      <v>36040</v>
    </oc>
    <nc r="E177"/>
  </rcc>
  <rcc rId="37593" sId="5">
    <oc r="E178">
      <v>100</v>
    </oc>
    <nc r="E178"/>
  </rcc>
  <rcc rId="37594" sId="5">
    <oc r="E179">
      <v>51430</v>
    </oc>
    <nc r="E179"/>
  </rcc>
  <rcc rId="37595" sId="5">
    <oc r="E180">
      <v>40220</v>
    </oc>
    <nc r="E180"/>
  </rcc>
  <rcc rId="37596" sId="5">
    <oc r="E181">
      <v>11385</v>
    </oc>
    <nc r="E181"/>
  </rcc>
  <rcc rId="37597" sId="5">
    <oc r="E182">
      <v>10065</v>
    </oc>
    <nc r="E182"/>
  </rcc>
  <rcc rId="37598" sId="5">
    <oc r="E183">
      <v>32655</v>
    </oc>
    <nc r="E183"/>
  </rcc>
  <rcc rId="37599" sId="5">
    <oc r="E184">
      <v>25030</v>
    </oc>
    <nc r="E184"/>
  </rcc>
  <rcc rId="37600" sId="5">
    <oc r="E185">
      <v>11755</v>
    </oc>
    <nc r="E185"/>
  </rcc>
  <rcc rId="37601" sId="5">
    <oc r="E186">
      <v>20555</v>
    </oc>
    <nc r="E186"/>
  </rcc>
  <rcc rId="37602" sId="5">
    <oc r="E187">
      <v>40985</v>
    </oc>
    <nc r="E187"/>
  </rcc>
  <rcc rId="37603" sId="5">
    <oc r="E188">
      <v>14400</v>
    </oc>
    <nc r="E188"/>
  </rcc>
  <rcc rId="37604" sId="5">
    <oc r="E189">
      <v>126265</v>
    </oc>
    <nc r="E189"/>
  </rcc>
  <rcc rId="37605" sId="5">
    <oc r="E190">
      <v>9240</v>
    </oc>
    <nc r="E190"/>
  </rcc>
  <rcc rId="37606" sId="5">
    <oc r="E191">
      <v>28575</v>
    </oc>
    <nc r="E191"/>
  </rcc>
  <rcc rId="37607" sId="5">
    <oc r="E192">
      <v>35815</v>
    </oc>
    <nc r="E192"/>
  </rcc>
  <rcc rId="37608" sId="5">
    <oc r="E193">
      <v>28640</v>
    </oc>
    <nc r="E193"/>
  </rcc>
  <rcc rId="37609" sId="5">
    <oc r="E194">
      <v>10225</v>
    </oc>
    <nc r="E194"/>
  </rcc>
  <rcc rId="37610" sId="5">
    <oc r="E195">
      <v>10835</v>
    </oc>
    <nc r="E195"/>
  </rcc>
  <rcc rId="37611" sId="5">
    <oc r="E196">
      <v>25965</v>
    </oc>
    <nc r="E196"/>
  </rcc>
  <rcc rId="37612" sId="5">
    <oc r="E197">
      <v>10335</v>
    </oc>
    <nc r="E197"/>
  </rcc>
  <rcc rId="37613" sId="5">
    <oc r="E198">
      <v>18980</v>
    </oc>
    <nc r="E198"/>
  </rcc>
  <rcc rId="37614" sId="5">
    <oc r="E199">
      <v>16595</v>
    </oc>
    <nc r="E199"/>
  </rcc>
  <rcc rId="37615" sId="5">
    <oc r="E200">
      <v>23010</v>
    </oc>
    <nc r="E200"/>
  </rcc>
  <rcc rId="37616" sId="5">
    <oc r="E201">
      <v>17255</v>
    </oc>
    <nc r="E201"/>
  </rcc>
  <rcc rId="37617" sId="5">
    <oc r="F14">
      <f>E14-D14+192</f>
    </oc>
    <nc r="F14">
      <f>E14-D14</f>
    </nc>
  </rcc>
  <rcc rId="37618" sId="5">
    <oc r="G14" t="inlineStr">
      <is>
        <t>24 дня</t>
      </is>
    </oc>
    <nc r="G14"/>
  </rcc>
  <rfmt sheetId="5" sqref="F14">
    <dxf>
      <fill>
        <patternFill>
          <bgColor theme="0"/>
        </patternFill>
      </fill>
    </dxf>
  </rfmt>
  <rcc rId="37619" sId="5">
    <oc r="G69" t="inlineStr">
      <is>
        <t>24 дня</t>
      </is>
    </oc>
    <nc r="G69"/>
  </rcc>
  <rcc rId="37620" sId="5">
    <oc r="F69">
      <f>E69-D69+344</f>
    </oc>
    <nc r="F69">
      <f>E69-D69</f>
    </nc>
  </rcc>
  <rfmt sheetId="5" sqref="F69">
    <dxf>
      <fill>
        <patternFill>
          <bgColor theme="0"/>
        </patternFill>
      </fill>
    </dxf>
  </rfmt>
  <rcc rId="37621" sId="5">
    <oc r="G93" t="inlineStr">
      <is>
        <t>24 дня</t>
      </is>
    </oc>
    <nc r="G93"/>
  </rcc>
  <rcc rId="37622" sId="5">
    <oc r="F93">
      <f>E93-D93+176</f>
    </oc>
    <nc r="F93">
      <f>E93-D93</f>
    </nc>
  </rcc>
  <rfmt sheetId="5" sqref="F93">
    <dxf>
      <fill>
        <patternFill>
          <bgColor theme="0"/>
        </patternFill>
      </fill>
    </dxf>
  </rfmt>
  <rcc rId="37623" sId="5">
    <oc r="G165" t="inlineStr">
      <is>
        <t>24 дня</t>
      </is>
    </oc>
    <nc r="G165"/>
  </rcc>
  <rcc rId="37624" sId="5">
    <oc r="F165">
      <f>E165-D165+152</f>
    </oc>
    <nc r="F165">
      <f>E165-D165</f>
    </nc>
  </rcc>
  <rfmt sheetId="5" sqref="F165">
    <dxf>
      <fill>
        <patternFill>
          <bgColor theme="0"/>
        </patternFill>
      </fill>
    </dxf>
  </rfmt>
  <rcc rId="37625" sId="5">
    <oc r="G178" t="inlineStr">
      <is>
        <t>24 дня</t>
      </is>
    </oc>
    <nc r="G178"/>
  </rcc>
  <rcc rId="37626" sId="5">
    <oc r="F178">
      <f>E178-D178+444</f>
    </oc>
    <nc r="F178">
      <f>E178-D178</f>
    </nc>
  </rcc>
  <rfmt sheetId="5" sqref="F178">
    <dxf>
      <fill>
        <patternFill>
          <bgColor theme="0"/>
        </patternFill>
      </fill>
    </dxf>
  </rfmt>
  <rcc rId="37627" sId="4">
    <oc r="G30" t="inlineStr">
      <is>
        <t>24 дня</t>
      </is>
    </oc>
    <nc r="G30"/>
  </rcc>
  <rcc rId="37628" sId="4">
    <oc r="F30">
      <f>E30-D30+219</f>
    </oc>
    <nc r="F30">
      <f>E30-D30</f>
    </nc>
  </rcc>
  <rfmt sheetId="4" sqref="F30">
    <dxf>
      <fill>
        <patternFill>
          <bgColor theme="0"/>
        </patternFill>
      </fill>
    </dxf>
  </rfmt>
  <rcc rId="37629" sId="4">
    <oc r="D7">
      <v>8355</v>
    </oc>
    <nc r="D7">
      <v>8390</v>
    </nc>
  </rcc>
  <rcc rId="37630" sId="4">
    <oc r="D8">
      <v>53105</v>
    </oc>
    <nc r="D8">
      <v>53465</v>
    </nc>
  </rcc>
  <rcc rId="37631" sId="4">
    <oc r="D9">
      <v>6230</v>
    </oc>
    <nc r="D9">
      <v>6455</v>
    </nc>
  </rcc>
  <rcc rId="37632" sId="4">
    <oc r="D10">
      <v>23765</v>
    </oc>
    <nc r="D10">
      <v>24105</v>
    </nc>
  </rcc>
  <rcc rId="37633" sId="4">
    <oc r="D11">
      <v>13985</v>
    </oc>
    <nc r="D11">
      <v>14140</v>
    </nc>
  </rcc>
  <rcc rId="37634" sId="4">
    <oc r="D12">
      <v>46530</v>
    </oc>
    <nc r="D12">
      <v>46705</v>
    </nc>
  </rcc>
  <rcc rId="37635" sId="4">
    <oc r="D13">
      <v>17725</v>
    </oc>
    <nc r="D13">
      <v>17865</v>
    </nc>
  </rcc>
  <rcc rId="37636" sId="4">
    <oc r="D14">
      <v>9635</v>
    </oc>
    <nc r="D14">
      <v>9675</v>
    </nc>
  </rcc>
  <rcc rId="37637" sId="4">
    <oc r="D15">
      <v>28345</v>
    </oc>
    <nc r="D15">
      <v>28750</v>
    </nc>
  </rcc>
  <rcc rId="37638" sId="4">
    <oc r="D16">
      <v>29800</v>
    </oc>
    <nc r="D16">
      <v>30465</v>
    </nc>
  </rcc>
  <rcc rId="37639" sId="4">
    <oc r="D17">
      <v>31365</v>
    </oc>
    <nc r="D17">
      <v>31660</v>
    </nc>
  </rcc>
  <rcc rId="37640" sId="4">
    <oc r="D18">
      <v>34020</v>
    </oc>
    <nc r="D18">
      <v>34420</v>
    </nc>
  </rcc>
  <rcc rId="37641" sId="4">
    <oc r="D19">
      <v>54370</v>
    </oc>
    <nc r="D19">
      <v>54825</v>
    </nc>
  </rcc>
  <rcc rId="37642" sId="4">
    <oc r="D20">
      <v>4560</v>
    </oc>
    <nc r="D20">
      <v>4670</v>
    </nc>
  </rcc>
  <rcc rId="37643" sId="4">
    <oc r="D21">
      <v>9355</v>
    </oc>
    <nc r="D21">
      <v>9610</v>
    </nc>
  </rcc>
  <rcc rId="37644" sId="4">
    <oc r="D22">
      <v>22810</v>
    </oc>
    <nc r="D22">
      <v>22860</v>
    </nc>
  </rcc>
  <rcc rId="37645" sId="4">
    <oc r="D23">
      <v>49370</v>
    </oc>
    <nc r="D23">
      <v>49495</v>
    </nc>
  </rcc>
  <rcc rId="37646" sId="4">
    <oc r="D24">
      <v>31135</v>
    </oc>
    <nc r="D24">
      <v>31540</v>
    </nc>
  </rcc>
  <rcc rId="37647" sId="4">
    <oc r="D25">
      <v>35145</v>
    </oc>
    <nc r="D25">
      <v>35400</v>
    </nc>
  </rcc>
  <rcc rId="37648" sId="4">
    <oc r="D26">
      <v>17320</v>
    </oc>
    <nc r="D26">
      <v>17610</v>
    </nc>
  </rcc>
  <rcc rId="37649" sId="4">
    <oc r="D27">
      <v>15665</v>
    </oc>
    <nc r="D27">
      <v>15740</v>
    </nc>
  </rcc>
  <rcc rId="37650" sId="4">
    <oc r="D28">
      <v>58400</v>
    </oc>
    <nc r="D28">
      <v>58595</v>
    </nc>
  </rcc>
  <rcc rId="37651" sId="4">
    <oc r="D29">
      <v>34825</v>
    </oc>
    <nc r="D29">
      <v>35030</v>
    </nc>
  </rcc>
  <rcc rId="37652" sId="4">
    <oc r="D30">
      <v>0</v>
    </oc>
    <nc r="D30">
      <v>20</v>
    </nc>
  </rcc>
  <rcc rId="37653" sId="4">
    <oc r="D31">
      <v>22300</v>
    </oc>
    <nc r="D31">
      <v>22475</v>
    </nc>
  </rcc>
  <rcc rId="37654" sId="4">
    <oc r="D32">
      <v>30560</v>
    </oc>
    <nc r="D32">
      <v>30870</v>
    </nc>
  </rcc>
  <rcc rId="37655" sId="4">
    <oc r="D33">
      <v>38690</v>
    </oc>
    <nc r="D33">
      <v>38815</v>
    </nc>
  </rcc>
  <rcc rId="37656" sId="4">
    <oc r="D34">
      <v>19895</v>
    </oc>
    <nc r="D34">
      <v>20215</v>
    </nc>
  </rcc>
  <rcc rId="37657" sId="4">
    <oc r="D36">
      <v>49675</v>
    </oc>
    <nc r="D36">
      <v>50000</v>
    </nc>
  </rcc>
  <rcc rId="37658" sId="4">
    <oc r="D37">
      <v>39350</v>
    </oc>
    <nc r="D37">
      <v>39605</v>
    </nc>
  </rcc>
  <rcc rId="37659" sId="4">
    <oc r="D38">
      <v>12735</v>
    </oc>
    <nc r="D38">
      <v>12940</v>
    </nc>
  </rcc>
  <rcc rId="37660" sId="4">
    <oc r="D39">
      <v>42705</v>
    </oc>
    <nc r="D39">
      <v>42800</v>
    </nc>
  </rcc>
  <rcc rId="37661" sId="4">
    <oc r="D40">
      <v>38100</v>
    </oc>
    <nc r="D40">
      <v>38265</v>
    </nc>
  </rcc>
  <rcc rId="37662" sId="4">
    <oc r="D41">
      <v>4605</v>
    </oc>
    <nc r="D41">
      <v>5025</v>
    </nc>
  </rcc>
  <rcc rId="37663" sId="4">
    <oc r="D42">
      <v>101510</v>
    </oc>
    <nc r="D42">
      <v>102545</v>
    </nc>
  </rcc>
  <rcc rId="37664" sId="4">
    <oc r="D43">
      <v>10295</v>
    </oc>
    <nc r="D43">
      <v>10575</v>
    </nc>
  </rcc>
  <rcc rId="37665" sId="4">
    <oc r="D44">
      <v>2625</v>
    </oc>
    <nc r="D44">
      <v>2800</v>
    </nc>
  </rcc>
  <rcc rId="37666" sId="4">
    <oc r="D45">
      <v>88365</v>
    </oc>
    <nc r="D45">
      <v>88615</v>
    </nc>
  </rcc>
  <rcc rId="37667" sId="4">
    <oc r="D46">
      <v>9290</v>
    </oc>
    <nc r="D46">
      <v>9415</v>
    </nc>
  </rcc>
  <rcc rId="37668" sId="4">
    <oc r="D47">
      <v>11755</v>
    </oc>
    <nc r="D47">
      <v>11875</v>
    </nc>
  </rcc>
  <rcc rId="37669" sId="4">
    <oc r="D49">
      <v>15030</v>
    </oc>
    <nc r="D49">
      <v>15160</v>
    </nc>
  </rcc>
  <rcc rId="37670" sId="4">
    <oc r="D50">
      <v>32510</v>
    </oc>
    <nc r="D50">
      <v>32745</v>
    </nc>
  </rcc>
  <rcc rId="37671" sId="4">
    <oc r="D51">
      <v>16265</v>
    </oc>
    <nc r="D51">
      <v>16515</v>
    </nc>
  </rcc>
  <rcc rId="37672" sId="4">
    <oc r="D52">
      <v>10005</v>
    </oc>
    <nc r="D52">
      <v>10115</v>
    </nc>
  </rcc>
  <rcc rId="37673" sId="4">
    <oc r="D53">
      <v>20165</v>
    </oc>
    <nc r="D53">
      <v>20295</v>
    </nc>
  </rcc>
  <rcc rId="37674" sId="4">
    <oc r="D54">
      <v>6145</v>
    </oc>
    <nc r="D54">
      <v>6215</v>
    </nc>
  </rcc>
  <rcc rId="37675" sId="4">
    <oc r="D55">
      <v>55030</v>
    </oc>
    <nc r="D55">
      <v>55420</v>
    </nc>
  </rcc>
  <rcc rId="37676" sId="4">
    <oc r="D56">
      <v>52640</v>
    </oc>
    <nc r="D56">
      <v>53595</v>
    </nc>
  </rcc>
  <rcc rId="37677" sId="4">
    <oc r="D57">
      <v>5970</v>
    </oc>
    <nc r="D57">
      <v>6055</v>
    </nc>
  </rcc>
  <rcc rId="37678" sId="4">
    <oc r="D58">
      <v>29410</v>
    </oc>
    <nc r="D58">
      <v>29675</v>
    </nc>
  </rcc>
  <rcc rId="37679" sId="4">
    <oc r="D59">
      <v>13505</v>
    </oc>
    <nc r="D59">
      <v>13675</v>
    </nc>
  </rcc>
  <rcc rId="37680" sId="4">
    <oc r="E7">
      <v>8390</v>
    </oc>
    <nc r="E7"/>
  </rcc>
  <rcc rId="37681" sId="4">
    <oc r="E8">
      <v>53465</v>
    </oc>
    <nc r="E8"/>
  </rcc>
  <rcc rId="37682" sId="4">
    <oc r="E9">
      <v>6455</v>
    </oc>
    <nc r="E9"/>
  </rcc>
  <rcc rId="37683" sId="4">
    <oc r="E10">
      <v>24105</v>
    </oc>
    <nc r="E10"/>
  </rcc>
  <rcc rId="37684" sId="4">
    <oc r="E11">
      <v>14140</v>
    </oc>
    <nc r="E11"/>
  </rcc>
  <rcc rId="37685" sId="4">
    <oc r="E12">
      <v>46705</v>
    </oc>
    <nc r="E12"/>
  </rcc>
  <rcc rId="37686" sId="4">
    <oc r="E13">
      <v>17865</v>
    </oc>
    <nc r="E13"/>
  </rcc>
  <rcc rId="37687" sId="4">
    <oc r="E14">
      <v>9675</v>
    </oc>
    <nc r="E14"/>
  </rcc>
  <rcc rId="37688" sId="4">
    <oc r="E15">
      <v>28750</v>
    </oc>
    <nc r="E15"/>
  </rcc>
  <rcc rId="37689" sId="4">
    <oc r="E16">
      <v>30465</v>
    </oc>
    <nc r="E16"/>
  </rcc>
  <rcc rId="37690" sId="4">
    <oc r="E17">
      <v>31660</v>
    </oc>
    <nc r="E17"/>
  </rcc>
  <rcc rId="37691" sId="4">
    <oc r="E18">
      <v>34420</v>
    </oc>
    <nc r="E18"/>
  </rcc>
  <rcc rId="37692" sId="4">
    <oc r="E19">
      <v>54825</v>
    </oc>
    <nc r="E19"/>
  </rcc>
  <rcc rId="37693" sId="4">
    <oc r="E20">
      <v>4670</v>
    </oc>
    <nc r="E20"/>
  </rcc>
  <rcc rId="37694" sId="4">
    <oc r="E21">
      <v>9610</v>
    </oc>
    <nc r="E21"/>
  </rcc>
  <rcc rId="37695" sId="4">
    <oc r="E22">
      <v>22860</v>
    </oc>
    <nc r="E22"/>
  </rcc>
  <rcc rId="37696" sId="4">
    <oc r="E23">
      <v>49495</v>
    </oc>
    <nc r="E23"/>
  </rcc>
  <rcc rId="37697" sId="4">
    <oc r="E24">
      <v>31540</v>
    </oc>
    <nc r="E24"/>
  </rcc>
  <rcc rId="37698" sId="4">
    <oc r="E25">
      <v>35400</v>
    </oc>
    <nc r="E25"/>
  </rcc>
  <rcc rId="37699" sId="4">
    <oc r="E26">
      <v>17610</v>
    </oc>
    <nc r="E26"/>
  </rcc>
  <rcc rId="37700" sId="4">
    <oc r="E27">
      <v>15740</v>
    </oc>
    <nc r="E27"/>
  </rcc>
  <rcc rId="37701" sId="4">
    <oc r="E28">
      <v>58595</v>
    </oc>
    <nc r="E28"/>
  </rcc>
  <rcc rId="37702" sId="4">
    <oc r="E29">
      <v>35030</v>
    </oc>
    <nc r="E29"/>
  </rcc>
  <rcc rId="37703" sId="4">
    <oc r="E30">
      <v>20</v>
    </oc>
    <nc r="E30"/>
  </rcc>
  <rcc rId="37704" sId="4">
    <oc r="E31">
      <v>22475</v>
    </oc>
    <nc r="E31"/>
  </rcc>
  <rcc rId="37705" sId="4">
    <oc r="E32">
      <v>30870</v>
    </oc>
    <nc r="E32"/>
  </rcc>
  <rcc rId="37706" sId="4">
    <oc r="E33">
      <v>38815</v>
    </oc>
    <nc r="E33"/>
  </rcc>
  <rcc rId="37707" sId="4">
    <oc r="E34">
      <v>20215</v>
    </oc>
    <nc r="E34"/>
  </rcc>
  <rcc rId="37708" sId="4">
    <oc r="E36">
      <v>50000</v>
    </oc>
    <nc r="E36"/>
  </rcc>
  <rcc rId="37709" sId="4">
    <oc r="E37">
      <v>39605</v>
    </oc>
    <nc r="E37"/>
  </rcc>
  <rcc rId="37710" sId="4">
    <oc r="E38">
      <v>12940</v>
    </oc>
    <nc r="E38"/>
  </rcc>
  <rcc rId="37711" sId="4">
    <oc r="E39">
      <v>42800</v>
    </oc>
    <nc r="E39"/>
  </rcc>
  <rcc rId="37712" sId="4">
    <oc r="E40">
      <v>38265</v>
    </oc>
    <nc r="E40"/>
  </rcc>
  <rcc rId="37713" sId="4">
    <oc r="E41">
      <v>5025</v>
    </oc>
    <nc r="E41"/>
  </rcc>
  <rcc rId="37714" sId="4">
    <oc r="E42">
      <v>102545</v>
    </oc>
    <nc r="E42"/>
  </rcc>
  <rcc rId="37715" sId="4">
    <oc r="E43">
      <v>10575</v>
    </oc>
    <nc r="E43"/>
  </rcc>
  <rcc rId="37716" sId="4">
    <oc r="E44">
      <v>2800</v>
    </oc>
    <nc r="E44"/>
  </rcc>
  <rcc rId="37717" sId="4">
    <oc r="E45">
      <v>88615</v>
    </oc>
    <nc r="E45"/>
  </rcc>
  <rcc rId="37718" sId="4">
    <oc r="E46">
      <v>9415</v>
    </oc>
    <nc r="E46"/>
  </rcc>
  <rcc rId="37719" sId="4">
    <oc r="E47">
      <v>11875</v>
    </oc>
    <nc r="E47"/>
  </rcc>
  <rcc rId="37720" sId="4">
    <oc r="E48">
      <v>54790</v>
    </oc>
    <nc r="E48"/>
  </rcc>
  <rcc rId="37721" sId="4">
    <oc r="E49">
      <v>15160</v>
    </oc>
    <nc r="E49"/>
  </rcc>
  <rcc rId="37722" sId="4">
    <oc r="E50">
      <v>32745</v>
    </oc>
    <nc r="E50"/>
  </rcc>
  <rcc rId="37723" sId="4">
    <oc r="E51">
      <v>16515</v>
    </oc>
    <nc r="E51"/>
  </rcc>
  <rcc rId="37724" sId="4">
    <oc r="E52">
      <v>10115</v>
    </oc>
    <nc r="E52"/>
  </rcc>
  <rcc rId="37725" sId="4">
    <oc r="E53">
      <v>20295</v>
    </oc>
    <nc r="E53"/>
  </rcc>
  <rcc rId="37726" sId="4">
    <oc r="E54">
      <v>6215</v>
    </oc>
    <nc r="E54"/>
  </rcc>
  <rcc rId="37727" sId="4">
    <oc r="E55">
      <v>55420</v>
    </oc>
    <nc r="E55"/>
  </rcc>
  <rcc rId="37728" sId="4">
    <oc r="E56">
      <v>53595</v>
    </oc>
    <nc r="E56"/>
  </rcc>
  <rcc rId="37729" sId="4">
    <oc r="E57">
      <v>6055</v>
    </oc>
    <nc r="E57"/>
  </rcc>
  <rcc rId="37730" sId="4">
    <oc r="E58">
      <v>29675</v>
    </oc>
    <nc r="E58"/>
  </rcc>
  <rcc rId="37731" sId="4">
    <oc r="E59">
      <v>13675</v>
    </oc>
    <nc r="E59"/>
  </rcc>
  <rcc rId="37732" sId="3">
    <oc r="E2" t="inlineStr">
      <is>
        <t>Ноябрь</t>
      </is>
    </oc>
    <nc r="E2" t="inlineStr">
      <is>
        <t>Декабрь</t>
      </is>
    </nc>
  </rcc>
  <rcc rId="37733" sId="4">
    <oc r="E2" t="inlineStr">
      <is>
        <t>Ноябрь</t>
      </is>
    </oc>
    <nc r="E2" t="inlineStr">
      <is>
        <t>Декабрь</t>
      </is>
    </nc>
  </rcc>
  <rcc rId="37734" sId="3">
    <oc r="D7">
      <v>13630</v>
    </oc>
    <nc r="D7">
      <v>13945</v>
    </nc>
  </rcc>
  <rcc rId="37735" sId="3">
    <oc r="D8">
      <v>920</v>
    </oc>
    <nc r="D8">
      <v>965</v>
    </nc>
  </rcc>
  <rcc rId="37736" sId="3">
    <oc r="D9">
      <v>15480</v>
    </oc>
    <nc r="D9">
      <v>15590</v>
    </nc>
  </rcc>
  <rcc rId="37737" sId="3">
    <oc r="D10">
      <v>14420</v>
    </oc>
    <nc r="D10">
      <v>14640</v>
    </nc>
  </rcc>
  <rcc rId="37738" sId="3">
    <oc r="D11">
      <v>930</v>
    </oc>
    <nc r="D11">
      <v>945</v>
    </nc>
  </rcc>
  <rcc rId="37739" sId="3">
    <oc r="D12">
      <v>29280</v>
    </oc>
    <nc r="D12">
      <v>29410</v>
    </nc>
  </rcc>
  <rcc rId="37740" sId="3">
    <oc r="D13">
      <v>11790</v>
    </oc>
    <nc r="D13">
      <v>12030</v>
    </nc>
  </rcc>
  <rcc rId="37741" sId="3">
    <oc r="D14">
      <v>19220</v>
    </oc>
    <nc r="D14">
      <v>19380</v>
    </nc>
  </rcc>
  <rcc rId="37742" sId="3">
    <oc r="D15">
      <v>4585</v>
    </oc>
    <nc r="D15">
      <v>4855</v>
    </nc>
  </rcc>
  <rcc rId="37743" sId="3">
    <oc r="D16">
      <v>77845</v>
    </oc>
    <nc r="D16">
      <v>78040</v>
    </nc>
  </rcc>
  <rcc rId="37744" sId="3">
    <oc r="D17">
      <v>41800</v>
    </oc>
    <nc r="D17">
      <v>42335</v>
    </nc>
  </rcc>
  <rcc rId="37745" sId="3">
    <oc r="D18">
      <v>15870</v>
    </oc>
    <nc r="D18">
      <v>16035</v>
    </nc>
  </rcc>
  <rcc rId="37746" sId="3">
    <oc r="D19">
      <v>156610</v>
    </oc>
    <nc r="D19">
      <v>157630</v>
    </nc>
  </rcc>
  <rcc rId="37747" sId="3">
    <oc r="D20">
      <v>6145</v>
    </oc>
    <nc r="D20">
      <v>6170</v>
    </nc>
  </rcc>
  <rcc rId="37748" sId="3">
    <oc r="D21">
      <v>14135</v>
    </oc>
    <nc r="D21">
      <v>14370</v>
    </nc>
  </rcc>
  <rcc rId="37749" sId="3">
    <oc r="D22">
      <v>13465</v>
    </oc>
    <nc r="D22">
      <v>13610</v>
    </nc>
  </rcc>
  <rcc rId="37750" sId="3">
    <oc r="D23">
      <v>38510</v>
    </oc>
    <nc r="D23">
      <v>38665</v>
    </nc>
  </rcc>
  <rcc rId="37751" sId="3">
    <oc r="D24">
      <v>54105</v>
    </oc>
    <nc r="D24">
      <v>54260</v>
    </nc>
  </rcc>
  <rcc rId="37752" sId="3">
    <oc r="D25">
      <v>12165</v>
    </oc>
    <nc r="D25">
      <v>12240</v>
    </nc>
  </rcc>
  <rcc rId="37753" sId="3">
    <oc r="D27">
      <v>37265</v>
    </oc>
    <nc r="D27">
      <v>38635</v>
    </nc>
  </rcc>
  <rcc rId="37754" sId="3">
    <oc r="D28">
      <v>32330</v>
    </oc>
    <nc r="D28">
      <v>32515</v>
    </nc>
  </rcc>
  <rcc rId="37755" sId="3">
    <oc r="D29">
      <v>32910</v>
    </oc>
    <nc r="D29">
      <v>33095</v>
    </nc>
  </rcc>
  <rcc rId="37756" sId="3">
    <oc r="D30">
      <v>31995</v>
    </oc>
    <nc r="D30">
      <v>32380</v>
    </nc>
  </rcc>
  <rcc rId="37757" sId="3">
    <oc r="D31">
      <v>65855</v>
    </oc>
    <nc r="D31">
      <v>66405</v>
    </nc>
  </rcc>
  <rcc rId="37758" sId="3">
    <oc r="E7">
      <v>13945</v>
    </oc>
    <nc r="E7"/>
  </rcc>
  <rcc rId="37759" sId="3">
    <oc r="E8">
      <v>965</v>
    </oc>
    <nc r="E8"/>
  </rcc>
  <rcc rId="37760" sId="3">
    <oc r="E9">
      <v>15590</v>
    </oc>
    <nc r="E9"/>
  </rcc>
  <rcc rId="37761" sId="3">
    <oc r="E10">
      <v>14640</v>
    </oc>
    <nc r="E10"/>
  </rcc>
  <rcc rId="37762" sId="3">
    <oc r="E11">
      <v>945</v>
    </oc>
    <nc r="E11"/>
  </rcc>
  <rcc rId="37763" sId="3">
    <oc r="E12">
      <v>29410</v>
    </oc>
    <nc r="E12"/>
  </rcc>
  <rcc rId="37764" sId="3">
    <oc r="E13">
      <v>12030</v>
    </oc>
    <nc r="E13"/>
  </rcc>
  <rcc rId="37765" sId="3">
    <oc r="E14">
      <v>19380</v>
    </oc>
    <nc r="E14"/>
  </rcc>
  <rcc rId="37766" sId="3">
    <oc r="E15">
      <v>4855</v>
    </oc>
    <nc r="E15"/>
  </rcc>
  <rcc rId="37767" sId="3">
    <oc r="E16">
      <v>78040</v>
    </oc>
    <nc r="E16"/>
  </rcc>
  <rcc rId="37768" sId="3">
    <oc r="E17">
      <v>42335</v>
    </oc>
    <nc r="E17"/>
  </rcc>
  <rcc rId="37769" sId="3">
    <oc r="E18">
      <v>16035</v>
    </oc>
    <nc r="E18"/>
  </rcc>
  <rcc rId="37770" sId="3">
    <oc r="E19">
      <v>157630</v>
    </oc>
    <nc r="E19"/>
  </rcc>
  <rcc rId="37771" sId="3">
    <oc r="E20">
      <v>6170</v>
    </oc>
    <nc r="E20"/>
  </rcc>
  <rcc rId="37772" sId="3">
    <oc r="E21">
      <v>14370</v>
    </oc>
    <nc r="E21"/>
  </rcc>
  <rcc rId="37773" sId="3">
    <oc r="E22">
      <v>13610</v>
    </oc>
    <nc r="E22"/>
  </rcc>
  <rcc rId="37774" sId="3">
    <oc r="E23">
      <v>38665</v>
    </oc>
    <nc r="E23"/>
  </rcc>
  <rcc rId="37775" sId="3">
    <oc r="E24">
      <v>54260</v>
    </oc>
    <nc r="E24"/>
  </rcc>
  <rcc rId="37776" sId="3">
    <oc r="E25">
      <v>12240</v>
    </oc>
    <nc r="E25"/>
  </rcc>
  <rcc rId="37777" sId="3">
    <oc r="E26">
      <v>15</v>
    </oc>
    <nc r="E26"/>
  </rcc>
  <rcc rId="37778" sId="3">
    <oc r="E27">
      <v>38635</v>
    </oc>
    <nc r="E27"/>
  </rcc>
  <rcc rId="37779" sId="3">
    <oc r="E28">
      <v>32515</v>
    </oc>
    <nc r="E28"/>
  </rcc>
  <rcc rId="37780" sId="3">
    <oc r="E29">
      <v>33095</v>
    </oc>
    <nc r="E29"/>
  </rcc>
  <rcc rId="37781" sId="3">
    <oc r="E30">
      <v>32380</v>
    </oc>
    <nc r="E30"/>
  </rcc>
  <rcc rId="37782" sId="3">
    <oc r="E31">
      <v>66405</v>
    </oc>
    <nc r="E31"/>
  </rcc>
  <rcc rId="37783" sId="2">
    <oc r="E2" t="inlineStr">
      <is>
        <t>Ноябрь</t>
      </is>
    </oc>
    <nc r="E2" t="inlineStr">
      <is>
        <t>Декабрь</t>
      </is>
    </nc>
  </rcc>
  <rcc rId="37784" sId="2">
    <oc r="D6">
      <v>1330</v>
    </oc>
    <nc r="D6">
      <v>1435</v>
    </nc>
  </rcc>
  <rcc rId="37785" sId="2">
    <oc r="D7">
      <v>23605</v>
    </oc>
    <nc r="D7">
      <v>23820</v>
    </nc>
  </rcc>
  <rcc rId="37786" sId="2">
    <oc r="D8">
      <v>21040</v>
    </oc>
    <nc r="D8">
      <v>21190</v>
    </nc>
  </rcc>
  <rcc rId="37787" sId="2">
    <oc r="D9">
      <v>26745</v>
    </oc>
    <nc r="D9">
      <v>27610</v>
    </nc>
  </rcc>
  <rcc rId="37788" sId="2">
    <oc r="D11">
      <v>27245</v>
    </oc>
    <nc r="D11">
      <v>27320</v>
    </nc>
  </rcc>
  <rcc rId="37789" sId="2">
    <oc r="D12">
      <v>20650</v>
    </oc>
    <nc r="D12">
      <v>20785</v>
    </nc>
  </rcc>
  <rcc rId="37790" sId="2">
    <oc r="D13">
      <v>32010</v>
    </oc>
    <nc r="D13">
      <v>32320</v>
    </nc>
  </rcc>
  <rcc rId="37791" sId="2">
    <oc r="D14">
      <v>22050</v>
    </oc>
    <nc r="D14">
      <v>22220</v>
    </nc>
  </rcc>
  <rcc rId="37792" sId="2">
    <oc r="D15">
      <v>41835</v>
    </oc>
    <nc r="D15">
      <v>42195</v>
    </nc>
  </rcc>
  <rcc rId="37793" sId="2">
    <oc r="D16">
      <v>43570</v>
    </oc>
    <nc r="D16">
      <v>43605</v>
    </nc>
  </rcc>
  <rcc rId="37794" sId="2">
    <oc r="D17">
      <v>36375</v>
    </oc>
    <nc r="D17">
      <v>36865</v>
    </nc>
  </rcc>
  <rcc rId="37795" sId="2">
    <oc r="D18">
      <v>17610</v>
    </oc>
    <nc r="D18">
      <v>17805</v>
    </nc>
  </rcc>
  <rcc rId="37796" sId="2">
    <oc r="D19">
      <v>2830</v>
    </oc>
    <nc r="D19">
      <v>2885</v>
    </nc>
  </rcc>
  <rcc rId="37797" sId="2">
    <oc r="D20">
      <v>2790</v>
    </oc>
    <nc r="D20">
      <v>2885</v>
    </nc>
  </rcc>
  <rcc rId="37798" sId="2">
    <oc r="D21">
      <v>29210</v>
    </oc>
    <nc r="D21">
      <v>29430</v>
    </nc>
  </rcc>
  <rcc rId="37799" sId="2">
    <oc r="D22">
      <v>7715</v>
    </oc>
    <nc r="D22">
      <v>7865</v>
    </nc>
  </rcc>
  <rcc rId="37800" sId="2">
    <oc r="D23">
      <v>1125</v>
    </oc>
    <nc r="D23">
      <v>1310</v>
    </nc>
  </rcc>
  <rcc rId="37801" sId="2">
    <oc r="D24">
      <v>9140</v>
    </oc>
    <nc r="D24">
      <v>9390</v>
    </nc>
  </rcc>
  <rcc rId="37802" sId="2">
    <oc r="D25">
      <v>14665</v>
    </oc>
    <nc r="D25">
      <v>14805</v>
    </nc>
  </rcc>
  <rcc rId="37803" sId="2">
    <oc r="D26">
      <v>13875</v>
    </oc>
    <nc r="D26">
      <v>14075</v>
    </nc>
  </rcc>
  <rcc rId="37804" sId="2">
    <oc r="D27">
      <v>50455</v>
    </oc>
    <nc r="D27">
      <v>50535</v>
    </nc>
  </rcc>
  <rcc rId="37805" sId="2">
    <oc r="D28">
      <v>12410</v>
    </oc>
    <nc r="D28">
      <v>12520</v>
    </nc>
  </rcc>
  <rcc rId="37806" sId="2">
    <oc r="D29">
      <v>64510</v>
    </oc>
    <nc r="D29">
      <v>65630</v>
    </nc>
  </rcc>
  <rcc rId="37807" sId="2">
    <oc r="D30">
      <v>8865</v>
    </oc>
    <nc r="D30">
      <v>9060</v>
    </nc>
  </rcc>
  <rcc rId="37808" sId="2">
    <oc r="D31">
      <v>2510</v>
    </oc>
    <nc r="D31">
      <v>2520</v>
    </nc>
  </rcc>
  <rcc rId="37809" sId="2">
    <oc r="D32">
      <v>26095</v>
    </oc>
    <nc r="D32">
      <v>26275</v>
    </nc>
  </rcc>
  <rcc rId="37810" sId="2">
    <oc r="D33">
      <v>0</v>
    </oc>
    <nc r="D33">
      <v>135</v>
    </nc>
  </rcc>
  <rcc rId="37811" sId="2">
    <oc r="D34">
      <v>49330</v>
    </oc>
    <nc r="D34">
      <v>49710</v>
    </nc>
  </rcc>
  <rcc rId="37812" sId="2">
    <oc r="D35">
      <v>56830</v>
    </oc>
    <nc r="D35">
      <v>56975</v>
    </nc>
  </rcc>
  <rcc rId="37813" sId="2">
    <oc r="D36">
      <v>14800</v>
    </oc>
    <nc r="D36">
      <v>14940</v>
    </nc>
  </rcc>
  <rcc rId="37814" sId="2">
    <oc r="D37">
      <v>36965</v>
    </oc>
    <nc r="D37">
      <v>37310</v>
    </nc>
  </rcc>
  <rcc rId="37815" sId="2">
    <oc r="D38">
      <v>43995</v>
    </oc>
    <nc r="D38">
      <v>44560</v>
    </nc>
  </rcc>
  <rcc rId="37816" sId="2">
    <oc r="D39">
      <v>32645</v>
    </oc>
    <nc r="D39">
      <v>32975</v>
    </nc>
  </rcc>
  <rcc rId="37817" sId="2">
    <oc r="D40">
      <v>30445</v>
    </oc>
    <nc r="D40">
      <v>30685</v>
    </nc>
  </rcc>
  <rcc rId="37818" sId="2">
    <oc r="D41">
      <v>32145</v>
    </oc>
    <nc r="D41">
      <v>32445</v>
    </nc>
  </rcc>
  <rcc rId="37819" sId="2">
    <oc r="D42">
      <v>31480</v>
    </oc>
    <nc r="D42">
      <v>31595</v>
    </nc>
  </rcc>
  <rcc rId="37820" sId="2">
    <oc r="D43">
      <v>6630</v>
    </oc>
    <nc r="D43">
      <v>6790</v>
    </nc>
  </rcc>
  <rcc rId="37821" sId="2">
    <oc r="D44">
      <v>35795</v>
    </oc>
    <nc r="D44">
      <v>36195</v>
    </nc>
  </rcc>
  <rcc rId="37822" sId="2">
    <oc r="D45">
      <v>24980</v>
    </oc>
    <nc r="D45">
      <v>25330</v>
    </nc>
  </rcc>
  <rcc rId="37823" sId="2">
    <oc r="D46">
      <v>43405</v>
    </oc>
    <nc r="D46">
      <v>43745</v>
    </nc>
  </rcc>
  <rcc rId="37824" sId="2">
    <oc r="D47">
      <v>53775</v>
    </oc>
    <nc r="D47">
      <v>54045</v>
    </nc>
  </rcc>
  <rcc rId="37825" sId="2">
    <oc r="D48">
      <v>42270</v>
    </oc>
    <nc r="D48">
      <v>42410</v>
    </nc>
  </rcc>
  <rcc rId="37826" sId="2">
    <oc r="D49">
      <v>89825</v>
    </oc>
    <nc r="D49">
      <v>90060</v>
    </nc>
  </rcc>
  <rcc rId="37827" sId="2">
    <oc r="D50">
      <v>79730</v>
    </oc>
    <nc r="D50">
      <v>80335</v>
    </nc>
  </rcc>
  <rcc rId="37828" sId="2">
    <oc r="D51">
      <v>10395</v>
    </oc>
    <nc r="D51">
      <v>10585</v>
    </nc>
  </rcc>
  <rcc rId="37829" sId="2">
    <oc r="D52">
      <v>11890</v>
    </oc>
    <nc r="D52">
      <v>11995</v>
    </nc>
  </rcc>
  <rcc rId="37830" sId="2">
    <oc r="D53">
      <v>21230</v>
    </oc>
    <nc r="D53">
      <v>21530</v>
    </nc>
  </rcc>
  <rcc rId="37831" sId="2">
    <oc r="D54">
      <v>12020</v>
    </oc>
    <nc r="D54">
      <v>12290</v>
    </nc>
  </rcc>
  <rcc rId="37832" sId="2">
    <oc r="D55">
      <v>45295</v>
    </oc>
    <nc r="D55">
      <v>45465</v>
    </nc>
  </rcc>
  <rcc rId="37833" sId="2">
    <oc r="D56">
      <v>11605</v>
    </oc>
    <nc r="D56">
      <v>11805</v>
    </nc>
  </rcc>
  <rcc rId="37834" sId="2">
    <oc r="D57">
      <v>0</v>
    </oc>
    <nc r="D57">
      <v>55</v>
    </nc>
  </rcc>
  <rcc rId="37835" sId="2">
    <oc r="D58">
      <v>23945</v>
    </oc>
    <nc r="D58">
      <v>24125</v>
    </nc>
  </rcc>
  <rcc rId="37836" sId="2">
    <oc r="D59">
      <v>23425</v>
    </oc>
    <nc r="D59">
      <v>23615</v>
    </nc>
  </rcc>
  <rcc rId="37837" sId="2">
    <oc r="D60">
      <v>13260</v>
    </oc>
    <nc r="D60">
      <v>13280</v>
    </nc>
  </rcc>
  <rcc rId="37838" sId="2">
    <oc r="D61">
      <v>71195</v>
    </oc>
    <nc r="D61">
      <v>71420</v>
    </nc>
  </rcc>
  <rcc rId="37839" sId="2">
    <oc r="D62">
      <v>14375</v>
    </oc>
    <nc r="D62">
      <v>14590</v>
    </nc>
  </rcc>
  <rcc rId="37840" sId="2">
    <oc r="D63">
      <v>2155</v>
    </oc>
    <nc r="D63">
      <v>2160</v>
    </nc>
  </rcc>
  <rcc rId="37841" sId="2">
    <oc r="D64">
      <v>20610</v>
    </oc>
    <nc r="D64">
      <v>20730</v>
    </nc>
  </rcc>
  <rcc rId="37842" sId="2">
    <oc r="D65">
      <v>67665</v>
    </oc>
    <nc r="D65">
      <v>68230</v>
    </nc>
  </rcc>
  <rcc rId="37843" sId="2">
    <oc r="D66">
      <v>32325</v>
    </oc>
    <nc r="D66">
      <v>32790</v>
    </nc>
  </rcc>
  <rcc rId="37844" sId="2">
    <oc r="D67">
      <v>8120</v>
    </oc>
    <nc r="D67">
      <v>8200</v>
    </nc>
  </rcc>
  <rcc rId="37845" sId="2">
    <oc r="D68">
      <v>27725</v>
    </oc>
    <nc r="D68">
      <v>28065</v>
    </nc>
  </rcc>
  <rcc rId="37846" sId="2">
    <oc r="D69">
      <v>56010</v>
    </oc>
    <nc r="D69">
      <v>56255</v>
    </nc>
  </rcc>
  <rcc rId="37847" sId="2">
    <oc r="D70">
      <v>87555</v>
    </oc>
    <nc r="D70">
      <v>87990</v>
    </nc>
  </rcc>
  <rcc rId="37848" sId="2">
    <oc r="D71">
      <v>37290</v>
    </oc>
    <nc r="D71">
      <v>37415</v>
    </nc>
  </rcc>
  <rcc rId="37849" sId="2">
    <oc r="D72">
      <v>6640</v>
    </oc>
    <nc r="D72">
      <v>6820</v>
    </nc>
  </rcc>
  <rcc rId="37850" sId="2">
    <oc r="D73">
      <v>58315</v>
    </oc>
    <nc r="D73">
      <v>58890</v>
    </nc>
  </rcc>
  <rcc rId="37851" sId="2">
    <oc r="D74">
      <v>9990</v>
    </oc>
    <nc r="D74">
      <v>10015</v>
    </nc>
  </rcc>
  <rcc rId="37852" sId="2">
    <oc r="D76">
      <v>26815</v>
    </oc>
    <nc r="D76">
      <v>26985</v>
    </nc>
  </rcc>
  <rcc rId="37853" sId="2">
    <oc r="D77">
      <v>19685</v>
    </oc>
    <nc r="D77">
      <v>19990</v>
    </nc>
  </rcc>
  <rcc rId="37854" sId="2">
    <oc r="D78">
      <v>37745</v>
    </oc>
    <nc r="D78">
      <v>38155</v>
    </nc>
  </rcc>
  <rcc rId="37855" sId="2">
    <oc r="D79">
      <v>8330</v>
    </oc>
    <nc r="D79">
      <v>8350</v>
    </nc>
  </rcc>
  <rcc rId="37856" sId="2">
    <oc r="D80">
      <v>28765</v>
    </oc>
    <nc r="D80">
      <v>28885</v>
    </nc>
  </rcc>
  <rcc rId="37857" sId="2">
    <oc r="D81">
      <v>11115</v>
    </oc>
    <nc r="D81">
      <v>11255</v>
    </nc>
  </rcc>
  <rcc rId="37858" sId="2">
    <oc r="D82">
      <v>0</v>
    </oc>
    <nc r="D82">
      <v>55</v>
    </nc>
  </rcc>
  <rcc rId="37859" sId="2">
    <oc r="D83">
      <v>7945</v>
    </oc>
    <nc r="D83">
      <v>7990</v>
    </nc>
  </rcc>
  <rcc rId="37860" sId="2">
    <oc r="D84">
      <v>13195</v>
    </oc>
    <nc r="D84">
      <v>13345</v>
    </nc>
  </rcc>
  <rcc rId="37861" sId="2">
    <oc r="D85">
      <v>9745</v>
    </oc>
    <nc r="D85">
      <v>9925</v>
    </nc>
  </rcc>
  <rcc rId="37862" sId="2">
    <oc r="D86">
      <v>37960</v>
    </oc>
    <nc r="D86">
      <v>38645</v>
    </nc>
  </rcc>
  <rcc rId="37863" sId="2">
    <oc r="D87">
      <v>35990</v>
    </oc>
    <nc r="D87">
      <v>36080</v>
    </nc>
  </rcc>
  <rcc rId="37864" sId="2">
    <oc r="D88">
      <v>19375</v>
    </oc>
    <nc r="D88">
      <v>19465</v>
    </nc>
  </rcc>
  <rcc rId="37865" sId="2">
    <oc r="D89">
      <v>68490</v>
    </oc>
    <nc r="D89">
      <v>68710</v>
    </nc>
  </rcc>
  <rcc rId="37866" sId="2">
    <oc r="D90">
      <v>61475</v>
    </oc>
    <nc r="D90">
      <v>61680</v>
    </nc>
  </rcc>
  <rcc rId="37867" sId="2">
    <oc r="D91">
      <v>14500</v>
    </oc>
    <nc r="D91">
      <v>14740</v>
    </nc>
  </rcc>
  <rcc rId="37868" sId="2">
    <oc r="D92">
      <v>12685</v>
    </oc>
    <nc r="D92">
      <v>12830</v>
    </nc>
  </rcc>
  <rcc rId="37869" sId="2">
    <oc r="D94">
      <v>37890</v>
    </oc>
    <nc r="D94">
      <v>38150</v>
    </nc>
  </rcc>
  <rcc rId="37870" sId="2">
    <oc r="D95">
      <v>14750</v>
    </oc>
    <nc r="D95">
      <v>15085</v>
    </nc>
  </rcc>
  <rcc rId="37871" sId="2">
    <oc r="D96">
      <v>42090</v>
    </oc>
    <nc r="D96">
      <v>42250</v>
    </nc>
  </rcc>
  <rcc rId="37872" sId="2">
    <oc r="D97">
      <v>25525</v>
    </oc>
    <nc r="D97">
      <v>25645</v>
    </nc>
  </rcc>
  <rcc rId="37873" sId="2">
    <oc r="D98">
      <v>11445</v>
    </oc>
    <nc r="D98">
      <v>11715</v>
    </nc>
  </rcc>
  <rcc rId="37874" sId="2">
    <oc r="D99">
      <v>12955</v>
    </oc>
    <nc r="D99">
      <v>13055</v>
    </nc>
  </rcc>
  <rcc rId="37875" sId="2">
    <oc r="D100">
      <v>5075</v>
    </oc>
    <nc r="D100">
      <v>5205</v>
    </nc>
  </rcc>
  <rcc rId="37876" sId="2">
    <oc r="D101">
      <v>14685</v>
    </oc>
    <nc r="D101">
      <v>14880</v>
    </nc>
  </rcc>
  <rcc rId="37877" sId="2">
    <oc r="D102">
      <v>53340</v>
    </oc>
    <nc r="D102">
      <v>53585</v>
    </nc>
  </rcc>
  <rcc rId="37878" sId="2">
    <oc r="D103">
      <v>6640</v>
    </oc>
    <nc r="D103">
      <v>6700</v>
    </nc>
  </rcc>
  <rcc rId="37879" sId="2">
    <oc r="D104">
      <v>23295</v>
    </oc>
    <nc r="D104">
      <v>23450</v>
    </nc>
  </rcc>
  <rcc rId="37880" sId="2">
    <oc r="D105">
      <v>21100</v>
    </oc>
    <nc r="D105">
      <v>21220</v>
    </nc>
  </rcc>
  <rcc rId="37881" sId="2">
    <oc r="D106">
      <v>93570</v>
    </oc>
    <nc r="D106">
      <v>94125</v>
    </nc>
  </rcc>
  <rcc rId="37882" sId="2">
    <oc r="D108">
      <v>30845</v>
    </oc>
    <nc r="D108">
      <v>31115</v>
    </nc>
  </rcc>
  <rcc rId="37883" sId="2">
    <oc r="D109">
      <v>22420</v>
    </oc>
    <nc r="D109">
      <v>22890</v>
    </nc>
  </rcc>
  <rcc rId="37884" sId="2">
    <oc r="D110">
      <v>11645</v>
    </oc>
    <nc r="D110">
      <v>11960</v>
    </nc>
  </rcc>
  <rcc rId="37885" sId="2">
    <oc r="D111">
      <v>24740</v>
    </oc>
    <nc r="D111">
      <v>24880</v>
    </nc>
  </rcc>
  <rcc rId="37886" sId="2">
    <oc r="D112">
      <v>17295</v>
    </oc>
    <nc r="D112">
      <v>17395</v>
    </nc>
  </rcc>
  <rcc rId="37887" sId="2">
    <oc r="D113">
      <v>57475</v>
    </oc>
    <nc r="D113">
      <v>57715</v>
    </nc>
  </rcc>
  <rcc rId="37888" sId="2">
    <oc r="D114">
      <v>16235</v>
    </oc>
    <nc r="D114">
      <v>16380</v>
    </nc>
  </rcc>
  <rcc rId="37889" sId="2">
    <oc r="D115">
      <v>49405</v>
    </oc>
    <nc r="D115">
      <v>49590</v>
    </nc>
  </rcc>
  <rcc rId="37890" sId="2">
    <oc r="D116">
      <v>21210</v>
    </oc>
    <nc r="D116">
      <v>21270</v>
    </nc>
  </rcc>
  <rcc rId="37891" sId="2">
    <oc r="D117">
      <v>8645</v>
    </oc>
    <nc r="D117">
      <v>8795</v>
    </nc>
  </rcc>
  <rcc rId="37892" sId="2">
    <oc r="E6">
      <v>1435</v>
    </oc>
    <nc r="E6"/>
  </rcc>
  <rcc rId="37893" sId="2">
    <oc r="E7">
      <v>23820</v>
    </oc>
    <nc r="E7"/>
  </rcc>
  <rcc rId="37894" sId="2">
    <oc r="E8">
      <v>21190</v>
    </oc>
    <nc r="E8"/>
  </rcc>
  <rcc rId="37895" sId="2">
    <oc r="E9">
      <v>27610</v>
    </oc>
    <nc r="E9"/>
  </rcc>
  <rcc rId="37896" sId="2">
    <oc r="E11">
      <v>27320</v>
    </oc>
    <nc r="E11"/>
  </rcc>
  <rcc rId="37897" sId="2">
    <oc r="E12">
      <v>20785</v>
    </oc>
    <nc r="E12"/>
  </rcc>
  <rcc rId="37898" sId="2">
    <oc r="E13">
      <v>32320</v>
    </oc>
    <nc r="E13"/>
  </rcc>
  <rcc rId="37899" sId="2">
    <oc r="E14">
      <v>22220</v>
    </oc>
    <nc r="E14"/>
  </rcc>
  <rcc rId="37900" sId="2">
    <oc r="E15">
      <v>42195</v>
    </oc>
    <nc r="E15"/>
  </rcc>
  <rcc rId="37901" sId="2">
    <oc r="E16">
      <v>43605</v>
    </oc>
    <nc r="E16"/>
  </rcc>
  <rcc rId="37902" sId="2">
    <oc r="E17">
      <v>36865</v>
    </oc>
    <nc r="E17"/>
  </rcc>
  <rcc rId="37903" sId="2">
    <oc r="E18">
      <v>17805</v>
    </oc>
    <nc r="E18"/>
  </rcc>
  <rcc rId="37904" sId="2">
    <oc r="E19">
      <v>2885</v>
    </oc>
    <nc r="E19"/>
  </rcc>
  <rcc rId="37905" sId="2">
    <oc r="E20">
      <v>2885</v>
    </oc>
    <nc r="E20"/>
  </rcc>
  <rcc rId="37906" sId="2">
    <oc r="E21">
      <v>29430</v>
    </oc>
    <nc r="E21"/>
  </rcc>
  <rcc rId="37907" sId="2">
    <oc r="E22">
      <v>7865</v>
    </oc>
    <nc r="E22"/>
  </rcc>
  <rcc rId="37908" sId="2">
    <oc r="E23">
      <v>1310</v>
    </oc>
    <nc r="E23"/>
  </rcc>
  <rcc rId="37909" sId="2">
    <oc r="E24">
      <v>9390</v>
    </oc>
    <nc r="E24"/>
  </rcc>
  <rcc rId="37910" sId="2">
    <oc r="E25">
      <v>14805</v>
    </oc>
    <nc r="E25"/>
  </rcc>
  <rcc rId="37911" sId="2">
    <oc r="E26">
      <v>14075</v>
    </oc>
    <nc r="E26"/>
  </rcc>
  <rcc rId="37912" sId="2">
    <oc r="E27">
      <v>50535</v>
    </oc>
    <nc r="E27"/>
  </rcc>
  <rcc rId="37913" sId="2">
    <oc r="E28">
      <v>12520</v>
    </oc>
    <nc r="E28"/>
  </rcc>
  <rcc rId="37914" sId="2">
    <oc r="E29">
      <v>65630</v>
    </oc>
    <nc r="E29"/>
  </rcc>
  <rcc rId="37915" sId="2">
    <oc r="E30">
      <v>9060</v>
    </oc>
    <nc r="E30"/>
  </rcc>
  <rcc rId="37916" sId="2">
    <oc r="E31">
      <v>2520</v>
    </oc>
    <nc r="E31"/>
  </rcc>
  <rcc rId="37917" sId="2">
    <oc r="E32">
      <v>26275</v>
    </oc>
    <nc r="E32"/>
  </rcc>
  <rcc rId="37918" sId="2">
    <oc r="E33">
      <v>135</v>
    </oc>
    <nc r="E33"/>
  </rcc>
  <rcc rId="37919" sId="2">
    <oc r="E34">
      <v>49710</v>
    </oc>
    <nc r="E34"/>
  </rcc>
  <rcc rId="37920" sId="2">
    <oc r="E35">
      <v>56975</v>
    </oc>
    <nc r="E35"/>
  </rcc>
  <rcc rId="37921" sId="2">
    <oc r="E36">
      <v>14940</v>
    </oc>
    <nc r="E36"/>
  </rcc>
  <rcc rId="37922" sId="2">
    <oc r="E37">
      <v>37310</v>
    </oc>
    <nc r="E37"/>
  </rcc>
  <rcc rId="37923" sId="2">
    <oc r="E38">
      <v>44560</v>
    </oc>
    <nc r="E38"/>
  </rcc>
  <rcc rId="37924" sId="2">
    <oc r="E39">
      <v>32975</v>
    </oc>
    <nc r="E39"/>
  </rcc>
  <rcc rId="37925" sId="2">
    <oc r="E40">
      <v>30685</v>
    </oc>
    <nc r="E40"/>
  </rcc>
  <rcc rId="37926" sId="2">
    <oc r="E41">
      <v>32445</v>
    </oc>
    <nc r="E41"/>
  </rcc>
  <rcc rId="37927" sId="2">
    <oc r="E42">
      <v>31595</v>
    </oc>
    <nc r="E42"/>
  </rcc>
  <rcc rId="37928" sId="2">
    <oc r="E43">
      <v>6790</v>
    </oc>
    <nc r="E43"/>
  </rcc>
  <rcc rId="37929" sId="2">
    <oc r="E44">
      <v>36195</v>
    </oc>
    <nc r="E44"/>
  </rcc>
  <rcc rId="37930" sId="2">
    <oc r="E45">
      <v>25330</v>
    </oc>
    <nc r="E45"/>
  </rcc>
  <rcc rId="37931" sId="2">
    <oc r="E46">
      <v>43745</v>
    </oc>
    <nc r="E46"/>
  </rcc>
  <rcc rId="37932" sId="2">
    <oc r="E47">
      <v>54045</v>
    </oc>
    <nc r="E47"/>
  </rcc>
  <rcc rId="37933" sId="2">
    <oc r="E48">
      <v>42410</v>
    </oc>
    <nc r="E48"/>
  </rcc>
  <rcc rId="37934" sId="2">
    <oc r="E49">
      <v>90060</v>
    </oc>
    <nc r="E49"/>
  </rcc>
  <rcc rId="37935" sId="2">
    <oc r="E50">
      <v>80335</v>
    </oc>
    <nc r="E50"/>
  </rcc>
  <rcc rId="37936" sId="2">
    <oc r="E51">
      <v>10585</v>
    </oc>
    <nc r="E51"/>
  </rcc>
  <rcc rId="37937" sId="2">
    <oc r="E52">
      <v>11995</v>
    </oc>
    <nc r="E52"/>
  </rcc>
  <rcc rId="37938" sId="2">
    <oc r="E53">
      <v>21530</v>
    </oc>
    <nc r="E53"/>
  </rcc>
  <rcc rId="37939" sId="2">
    <oc r="E54">
      <v>12290</v>
    </oc>
    <nc r="E54"/>
  </rcc>
  <rcc rId="37940" sId="2">
    <oc r="E55">
      <v>45465</v>
    </oc>
    <nc r="E55"/>
  </rcc>
  <rcc rId="37941" sId="2">
    <oc r="E56">
      <v>11805</v>
    </oc>
    <nc r="E56"/>
  </rcc>
  <rcc rId="37942" sId="2">
    <oc r="E57">
      <v>55</v>
    </oc>
    <nc r="E57"/>
  </rcc>
  <rcc rId="37943" sId="2">
    <oc r="E58">
      <v>24125</v>
    </oc>
    <nc r="E58"/>
  </rcc>
  <rcc rId="37944" sId="2">
    <oc r="E59">
      <v>23615</v>
    </oc>
    <nc r="E59"/>
  </rcc>
  <rcc rId="37945" sId="2">
    <oc r="E60">
      <v>13280</v>
    </oc>
    <nc r="E60"/>
  </rcc>
  <rcc rId="37946" sId="2">
    <oc r="E61">
      <v>71420</v>
    </oc>
    <nc r="E61"/>
  </rcc>
  <rcc rId="37947" sId="2">
    <oc r="E62">
      <v>14590</v>
    </oc>
    <nc r="E62"/>
  </rcc>
  <rcc rId="37948" sId="2">
    <oc r="E63">
      <v>2160</v>
    </oc>
    <nc r="E63"/>
  </rcc>
  <rcc rId="37949" sId="2">
    <oc r="E64">
      <v>20730</v>
    </oc>
    <nc r="E64"/>
  </rcc>
  <rcc rId="37950" sId="2">
    <oc r="E65">
      <v>68230</v>
    </oc>
    <nc r="E65"/>
  </rcc>
  <rcc rId="37951" sId="2">
    <oc r="E66">
      <v>32790</v>
    </oc>
    <nc r="E66"/>
  </rcc>
  <rcc rId="37952" sId="2">
    <oc r="E67">
      <v>8200</v>
    </oc>
    <nc r="E67"/>
  </rcc>
  <rcc rId="37953" sId="2">
    <oc r="E68">
      <v>28065</v>
    </oc>
    <nc r="E68"/>
  </rcc>
  <rcc rId="37954" sId="2">
    <oc r="E69">
      <v>56255</v>
    </oc>
    <nc r="E69"/>
  </rcc>
  <rcc rId="37955" sId="2">
    <oc r="E70">
      <v>87990</v>
    </oc>
    <nc r="E70"/>
  </rcc>
  <rcc rId="37956" sId="2">
    <oc r="E71">
      <v>37415</v>
    </oc>
    <nc r="E71"/>
  </rcc>
  <rcc rId="37957" sId="2">
    <oc r="E72">
      <v>6820</v>
    </oc>
    <nc r="E72"/>
  </rcc>
  <rcc rId="37958" sId="2">
    <oc r="E73">
      <v>58890</v>
    </oc>
    <nc r="E73"/>
  </rcc>
  <rcc rId="37959" sId="2">
    <oc r="E74">
      <v>10015</v>
    </oc>
    <nc r="E74"/>
  </rcc>
  <rcc rId="37960" sId="2">
    <oc r="E75">
      <v>275</v>
    </oc>
    <nc r="E75"/>
  </rcc>
  <rcc rId="37961" sId="2">
    <oc r="E76">
      <v>26985</v>
    </oc>
    <nc r="E76"/>
  </rcc>
  <rcc rId="37962" sId="2">
    <oc r="E77">
      <v>19990</v>
    </oc>
    <nc r="E77"/>
  </rcc>
  <rcc rId="37963" sId="2">
    <oc r="E78">
      <v>38155</v>
    </oc>
    <nc r="E78"/>
  </rcc>
  <rcc rId="37964" sId="2">
    <oc r="E79">
      <v>8350</v>
    </oc>
    <nc r="E79"/>
  </rcc>
  <rcc rId="37965" sId="2">
    <oc r="E80">
      <v>28885</v>
    </oc>
    <nc r="E80"/>
  </rcc>
  <rcc rId="37966" sId="2">
    <oc r="E81">
      <v>11255</v>
    </oc>
    <nc r="E81"/>
  </rcc>
  <rcc rId="37967" sId="2">
    <oc r="E82">
      <v>55</v>
    </oc>
    <nc r="E82"/>
  </rcc>
  <rcc rId="37968" sId="2">
    <oc r="E83">
      <v>7990</v>
    </oc>
    <nc r="E83"/>
  </rcc>
  <rcc rId="37969" sId="2">
    <oc r="E84">
      <v>13345</v>
    </oc>
    <nc r="E84"/>
  </rcc>
  <rcc rId="37970" sId="2">
    <oc r="E85">
      <v>9925</v>
    </oc>
    <nc r="E85"/>
  </rcc>
  <rcc rId="37971" sId="2">
    <oc r="E86">
      <v>38645</v>
    </oc>
    <nc r="E86"/>
  </rcc>
  <rcc rId="37972" sId="2">
    <oc r="E87">
      <v>36080</v>
    </oc>
    <nc r="E87"/>
  </rcc>
  <rcc rId="37973" sId="2">
    <oc r="E88">
      <v>19465</v>
    </oc>
    <nc r="E88"/>
  </rcc>
  <rcc rId="37974" sId="2">
    <oc r="E89">
      <v>68710</v>
    </oc>
    <nc r="E89"/>
  </rcc>
  <rcc rId="37975" sId="2">
    <oc r="E90">
      <v>61680</v>
    </oc>
    <nc r="E90"/>
  </rcc>
  <rcc rId="37976" sId="2">
    <oc r="E91">
      <v>14740</v>
    </oc>
    <nc r="E91"/>
  </rcc>
  <rcc rId="37977" sId="2">
    <oc r="E92">
      <v>12830</v>
    </oc>
    <nc r="E92"/>
  </rcc>
  <rcc rId="37978" sId="2">
    <oc r="E93">
      <v>730</v>
    </oc>
    <nc r="E93"/>
  </rcc>
  <rcc rId="37979" sId="2">
    <oc r="E94">
      <v>38150</v>
    </oc>
    <nc r="E94"/>
  </rcc>
  <rcc rId="37980" sId="2">
    <oc r="E95">
      <v>15085</v>
    </oc>
    <nc r="E95"/>
  </rcc>
  <rcc rId="37981" sId="2">
    <oc r="E96">
      <v>42250</v>
    </oc>
    <nc r="E96"/>
  </rcc>
  <rcc rId="37982" sId="2">
    <oc r="E97">
      <v>25645</v>
    </oc>
    <nc r="E97"/>
  </rcc>
  <rcc rId="37983" sId="2">
    <oc r="E98">
      <v>11715</v>
    </oc>
    <nc r="E98"/>
  </rcc>
  <rcc rId="37984" sId="2">
    <oc r="E99">
      <v>13055</v>
    </oc>
    <nc r="E99"/>
  </rcc>
  <rcc rId="37985" sId="2">
    <oc r="E100">
      <v>5205</v>
    </oc>
    <nc r="E100"/>
  </rcc>
  <rcc rId="37986" sId="2">
    <oc r="E101">
      <v>14880</v>
    </oc>
    <nc r="E101"/>
  </rcc>
  <rcc rId="37987" sId="2">
    <oc r="E102">
      <v>53585</v>
    </oc>
    <nc r="E102"/>
  </rcc>
  <rcc rId="37988" sId="2">
    <oc r="E103">
      <v>6700</v>
    </oc>
    <nc r="E103"/>
  </rcc>
  <rcc rId="37989" sId="2">
    <oc r="E104">
      <v>23450</v>
    </oc>
    <nc r="E104"/>
  </rcc>
  <rcc rId="37990" sId="2">
    <oc r="E105">
      <v>21220</v>
    </oc>
    <nc r="E105"/>
  </rcc>
  <rcc rId="37991" sId="2">
    <oc r="E106">
      <v>94125</v>
    </oc>
    <nc r="E106"/>
  </rcc>
  <rcc rId="37992" sId="2">
    <oc r="E107">
      <v>11055</v>
    </oc>
    <nc r="E107"/>
  </rcc>
  <rcc rId="37993" sId="2">
    <oc r="E108">
      <v>31115</v>
    </oc>
    <nc r="E108"/>
  </rcc>
  <rcc rId="37994" sId="2">
    <oc r="E109">
      <v>22890</v>
    </oc>
    <nc r="E109"/>
  </rcc>
  <rcc rId="37995" sId="2">
    <oc r="E110">
      <v>11960</v>
    </oc>
    <nc r="E110"/>
  </rcc>
  <rcc rId="37996" sId="2">
    <oc r="E111">
      <v>24880</v>
    </oc>
    <nc r="E111"/>
  </rcc>
  <rcc rId="37997" sId="2">
    <oc r="E112">
      <v>17395</v>
    </oc>
    <nc r="E112"/>
  </rcc>
  <rcc rId="37998" sId="2">
    <oc r="E113">
      <v>57715</v>
    </oc>
    <nc r="E113"/>
  </rcc>
  <rcc rId="37999" sId="2">
    <oc r="E114">
      <v>16380</v>
    </oc>
    <nc r="E114"/>
  </rcc>
  <rcc rId="38000" sId="2">
    <oc r="E115">
      <v>49590</v>
    </oc>
    <nc r="E115"/>
  </rcc>
  <rcc rId="38001" sId="2">
    <oc r="E116">
      <v>21270</v>
    </oc>
    <nc r="E116"/>
  </rcc>
  <rcc rId="38002" sId="2">
    <oc r="E117">
      <v>8795</v>
    </oc>
    <nc r="E117"/>
  </rcc>
  <rcc rId="38003" sId="2">
    <oc r="G33" t="inlineStr">
      <is>
        <t>24 дня</t>
      </is>
    </oc>
    <nc r="G33"/>
  </rcc>
  <rcc rId="38004" sId="2">
    <oc r="F33">
      <f>E33-D33+323</f>
    </oc>
    <nc r="F33">
      <f>E33-D33</f>
    </nc>
  </rcc>
  <rfmt sheetId="2" sqref="F33">
    <dxf>
      <fill>
        <patternFill>
          <bgColor theme="0"/>
        </patternFill>
      </fill>
    </dxf>
  </rfmt>
  <rcc rId="38005" sId="2">
    <oc r="G57" t="inlineStr">
      <is>
        <t>24 дня</t>
      </is>
    </oc>
    <nc r="G57"/>
  </rcc>
  <rcc rId="38006" sId="2">
    <oc r="F57">
      <f>E57-D57+192</f>
    </oc>
    <nc r="F57">
      <f>E57-D57</f>
    </nc>
  </rcc>
  <rfmt sheetId="2" sqref="F57">
    <dxf>
      <fill>
        <patternFill>
          <bgColor theme="0"/>
        </patternFill>
      </fill>
    </dxf>
  </rfmt>
  <rcc rId="38007" sId="2">
    <oc r="G82" t="inlineStr">
      <is>
        <t>24 дня</t>
      </is>
    </oc>
    <nc r="G82"/>
  </rcc>
  <rcc rId="38008" sId="2">
    <oc r="F82">
      <f>E82-D82+164</f>
    </oc>
    <nc r="F82">
      <f>E82-D82</f>
    </nc>
  </rcc>
  <rfmt sheetId="2" sqref="F82">
    <dxf>
      <fill>
        <patternFill>
          <bgColor theme="0"/>
        </patternFill>
      </fill>
    </dxf>
  </rfmt>
  <rcc rId="38009" sId="1">
    <oc r="A2" t="inlineStr">
      <is>
        <t>по потреблению электроэнергии за период с  24.10.2023г. по  23.11.2023г.</t>
      </is>
    </oc>
    <nc r="A2" t="inlineStr">
      <is>
        <t>по потреблению электроэнергии за период с  24.11.2023г. по  18.12.2023г.</t>
      </is>
    </nc>
  </rcc>
  <rcc rId="38010" sId="1">
    <oc r="C8">
      <v>7313</v>
    </oc>
    <nc r="C8">
      <v>7378</v>
    </nc>
  </rcc>
  <rcc rId="38011" sId="1">
    <oc r="C9">
      <v>3125</v>
    </oc>
    <nc r="C9">
      <v>3162</v>
    </nc>
  </rcc>
  <rcc rId="38012" sId="1">
    <oc r="C10">
      <v>15336</v>
    </oc>
    <nc r="C10">
      <v>15545</v>
    </nc>
  </rcc>
  <rcc rId="38013" sId="1">
    <oc r="C11">
      <v>20355</v>
    </oc>
    <nc r="C11">
      <v>20666</v>
    </nc>
  </rcc>
  <rcc rId="38014" sId="1">
    <oc r="D8">
      <v>7378</v>
    </oc>
    <nc r="D8"/>
  </rcc>
  <rcc rId="38015" sId="1">
    <oc r="D9">
      <v>3162</v>
    </oc>
    <nc r="D9"/>
  </rcc>
  <rcc rId="38016" sId="1">
    <oc r="D10">
      <v>15545</v>
    </oc>
    <nc r="D10"/>
  </rcc>
  <rcc rId="38017" sId="1">
    <oc r="D11">
      <v>20666</v>
    </oc>
    <nc r="D11"/>
  </rcc>
  <rcc rId="38018" sId="1">
    <oc r="C13">
      <v>7223</v>
    </oc>
    <nc r="C13">
      <v>7284</v>
    </nc>
  </rcc>
  <rcc rId="38019" sId="1">
    <oc r="C14">
      <v>5359</v>
    </oc>
    <nc r="C14">
      <v>5401</v>
    </nc>
  </rcc>
  <rcc rId="38020" sId="1">
    <oc r="C15">
      <v>4593</v>
    </oc>
    <nc r="C15">
      <v>4675</v>
    </nc>
  </rcc>
  <rcc rId="38021" sId="1">
    <oc r="C16">
      <v>8164</v>
    </oc>
    <nc r="C16">
      <v>8286</v>
    </nc>
  </rcc>
  <rcc rId="38022" sId="1">
    <oc r="D13">
      <v>7284</v>
    </oc>
    <nc r="D13"/>
  </rcc>
  <rcc rId="38023" sId="1">
    <oc r="D14">
      <v>5401</v>
    </oc>
    <nc r="D14"/>
  </rcc>
  <rcc rId="38024" sId="1">
    <oc r="D15">
      <v>4675</v>
    </oc>
    <nc r="D15"/>
  </rcc>
  <rcc rId="38025" sId="1">
    <oc r="D16">
      <v>8286</v>
    </oc>
    <nc r="D16"/>
  </rcc>
  <rcc rId="38026" sId="1">
    <oc r="C18">
      <v>12444</v>
    </oc>
    <nc r="C18">
      <v>12573</v>
    </nc>
  </rcc>
  <rcc rId="38027" sId="1">
    <oc r="C19">
      <v>3468</v>
    </oc>
    <nc r="C19">
      <v>3507</v>
    </nc>
  </rcc>
  <rcc rId="38028" sId="1">
    <oc r="C20">
      <v>11061</v>
    </oc>
    <nc r="C20">
      <v>11236</v>
    </nc>
  </rcc>
  <rcc rId="38029" sId="1">
    <oc r="C21">
      <v>13591</v>
    </oc>
    <nc r="C21">
      <v>13798</v>
    </nc>
  </rcc>
  <rcc rId="38030" sId="1">
    <oc r="D18">
      <v>12573</v>
    </oc>
    <nc r="D18"/>
  </rcc>
  <rcc rId="38031" sId="1">
    <oc r="D19">
      <v>3507</v>
    </oc>
    <nc r="D19"/>
  </rcc>
  <rcc rId="38032" sId="1">
    <oc r="D20">
      <v>11236</v>
    </oc>
    <nc r="D20"/>
  </rcc>
  <rcc rId="38033" sId="1">
    <oc r="D21">
      <v>13798</v>
    </oc>
    <nc r="D21"/>
  </rcc>
  <rcc rId="38034" sId="1">
    <oc r="C30">
      <v>4361</v>
    </oc>
    <nc r="C30">
      <v>4425</v>
    </nc>
  </rcc>
  <rcc rId="38035" sId="1">
    <oc r="C31">
      <v>4128</v>
    </oc>
    <nc r="C31">
      <v>4193</v>
    </nc>
  </rcc>
  <rcc rId="38036" sId="1">
    <oc r="C33">
      <v>20055</v>
    </oc>
    <nc r="C33">
      <v>20469</v>
    </nc>
  </rcc>
  <rcc rId="38037" sId="1">
    <oc r="C34">
      <v>14822</v>
    </oc>
    <nc r="C34">
      <v>15270</v>
    </nc>
  </rcc>
  <rcc rId="38038" sId="1">
    <oc r="D30">
      <v>4425</v>
    </oc>
    <nc r="D30"/>
  </rcc>
  <rcc rId="38039" sId="1">
    <oc r="D31">
      <v>4193</v>
    </oc>
    <nc r="D31"/>
  </rcc>
  <rcc rId="38040" sId="1">
    <oc r="D33">
      <v>20469</v>
    </oc>
    <nc r="D33"/>
  </rcc>
  <rcc rId="38041" sId="1">
    <oc r="D34">
      <v>15270</v>
    </oc>
    <nc r="D34"/>
  </rcc>
  <rcc rId="38042" sId="1">
    <oc r="C36">
      <v>15914</v>
    </oc>
    <nc r="C36">
      <v>16050</v>
    </nc>
  </rcc>
  <rcc rId="38043" sId="1">
    <oc r="C37">
      <v>2692</v>
    </oc>
    <nc r="C37">
      <v>2728</v>
    </nc>
  </rcc>
  <rcc rId="38044" sId="1">
    <oc r="C38">
      <v>29777</v>
    </oc>
    <nc r="C38">
      <v>30174</v>
    </nc>
  </rcc>
  <rcc rId="38045" sId="1">
    <oc r="C39">
      <v>24620</v>
    </oc>
    <nc r="C39">
      <v>24976</v>
    </nc>
  </rcc>
  <rcc rId="38046" sId="1">
    <oc r="D36">
      <v>16050</v>
    </oc>
    <nc r="D36"/>
  </rcc>
  <rcc rId="38047" sId="1">
    <oc r="D37">
      <v>2728</v>
    </oc>
    <nc r="D37"/>
  </rcc>
  <rcc rId="38048" sId="1">
    <oc r="D38">
      <v>30174</v>
    </oc>
    <nc r="D38"/>
  </rcc>
  <rcc rId="38049" sId="1">
    <oc r="D39">
      <v>24976</v>
    </oc>
    <nc r="D39"/>
  </rcc>
  <rcc rId="38050" sId="1">
    <oc r="C45">
      <v>13191</v>
    </oc>
    <nc r="C45">
      <v>13350</v>
    </nc>
  </rcc>
  <rcc rId="38051" sId="1">
    <oc r="C46">
      <v>7758</v>
    </oc>
    <nc r="C46">
      <v>7879</v>
    </nc>
  </rcc>
  <rcc rId="38052" sId="1">
    <oc r="C47">
      <v>1507</v>
    </oc>
    <nc r="C47">
      <v>1523</v>
    </nc>
  </rcc>
  <rcc rId="38053" sId="1">
    <oc r="D45">
      <v>13350</v>
    </oc>
    <nc r="D45"/>
  </rcc>
  <rcc rId="38054" sId="1">
    <oc r="D46">
      <v>7879</v>
    </oc>
    <nc r="D46"/>
  </rcc>
  <rcc rId="38055" sId="1">
    <oc r="D47">
      <v>1523</v>
    </oc>
    <nc r="D47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82" sId="1">
    <nc r="D8">
      <v>7435</v>
    </nc>
  </rcc>
  <rcc rId="38083" sId="1">
    <nc r="D9">
      <v>3195</v>
    </nc>
  </rcc>
  <rcc rId="38084" sId="1">
    <nc r="D10">
      <v>15730</v>
    </nc>
  </rcc>
  <rcc rId="38085" sId="1">
    <nc r="D11">
      <v>20969</v>
    </nc>
  </rcc>
  <rcc rId="38086" sId="1">
    <nc r="D13">
      <v>7359</v>
    </nc>
  </rcc>
  <rcc rId="38087" sId="1">
    <nc r="D14">
      <v>5456</v>
    </nc>
  </rcc>
  <rcc rId="38088" sId="1">
    <nc r="D15">
      <v>4743</v>
    </nc>
  </rcc>
  <rcc rId="38089" sId="1">
    <nc r="D16">
      <v>8394</v>
    </nc>
  </rcc>
  <rcc rId="38090" sId="1">
    <nc r="D18">
      <v>12682</v>
    </nc>
  </rcc>
  <rcc rId="38091" sId="1">
    <nc r="D19">
      <v>3539</v>
    </nc>
  </rcc>
  <rcc rId="38092" sId="1">
    <nc r="D20">
      <v>11398</v>
    </nc>
  </rcc>
  <rcc rId="38093" sId="1">
    <nc r="D21">
      <v>13966</v>
    </nc>
  </rcc>
  <rcc rId="38094" sId="1">
    <nc r="D30">
      <v>4478</v>
    </nc>
  </rcc>
  <rcc rId="38095" sId="1">
    <nc r="D31">
      <v>4246</v>
    </nc>
  </rcc>
  <rcc rId="38096" sId="1">
    <nc r="D33">
      <v>20894</v>
    </nc>
  </rcc>
  <rcc rId="38097" sId="1">
    <nc r="D34">
      <v>15539</v>
    </nc>
  </rcc>
  <rcc rId="38098" sId="1">
    <nc r="D36">
      <v>16169</v>
    </nc>
  </rcc>
  <rcc rId="38099" sId="1">
    <nc r="D37">
      <v>2756</v>
    </nc>
  </rcc>
  <rcc rId="38100" sId="1">
    <nc r="D38">
      <v>30550</v>
    </nc>
  </rcc>
  <rcc rId="38101" sId="1">
    <nc r="D39">
      <v>25348</v>
    </nc>
  </rcc>
  <rcc rId="38102" sId="1">
    <nc r="D45">
      <v>13491</v>
    </nc>
  </rcc>
  <rcc rId="38103" sId="1">
    <nc r="D46">
      <v>8013</v>
    </nc>
  </rcc>
  <rcc rId="38104" sId="1">
    <nc r="D47">
      <v>1536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8" sId="16">
    <nc r="E4">
      <v>1073</v>
    </nc>
  </rcc>
  <rcc rId="38119" sId="16">
    <nc r="E7">
      <v>10326</v>
    </nc>
  </rcc>
  <rfmt sheetId="16" sqref="D7">
    <dxf>
      <fill>
        <patternFill>
          <bgColor theme="0"/>
        </patternFill>
      </fill>
    </dxf>
  </rfmt>
  <rcc rId="38120" sId="16">
    <nc r="E9">
      <v>1878</v>
    </nc>
  </rcc>
  <rcc rId="38121" sId="16">
    <nc r="E11">
      <v>27350</v>
    </nc>
  </rcc>
  <rcc rId="38122" sId="16">
    <nc r="E12">
      <v>17051</v>
    </nc>
  </rcc>
  <rcc rId="38123" sId="16">
    <nc r="E13">
      <v>25260</v>
    </nc>
  </rcc>
  <rcc rId="38124" sId="16">
    <nc r="E15">
      <v>1384</v>
    </nc>
  </rcc>
  <rfmt sheetId="16" sqref="D15">
    <dxf>
      <fill>
        <patternFill>
          <bgColor theme="0"/>
        </patternFill>
      </fill>
    </dxf>
  </rfmt>
  <rcc rId="38125" sId="16">
    <nc r="E16">
      <v>8152</v>
    </nc>
  </rcc>
  <rcc rId="38126" sId="16">
    <nc r="E17">
      <v>27550</v>
    </nc>
  </rcc>
  <rcc rId="38127" sId="16">
    <nc r="E18">
      <v>4000</v>
    </nc>
  </rcc>
  <rcc rId="38128" sId="16">
    <nc r="E19">
      <v>20200</v>
    </nc>
  </rcc>
  <rcc rId="38129" sId="16">
    <nc r="E8">
      <v>909</v>
    </nc>
  </rcc>
  <rcc rId="38130" sId="16">
    <nc r="E21">
      <v>942</v>
    </nc>
  </rcc>
  <rcc rId="38131" sId="16">
    <nc r="E24">
      <v>26753</v>
    </nc>
  </rcc>
  <rcc rId="38132" sId="16">
    <nc r="E26">
      <v>20419</v>
    </nc>
  </rcc>
  <rcc rId="38133" sId="16">
    <nc r="E25">
      <v>79225</v>
    </nc>
  </rcc>
  <rcc rId="38134" sId="16">
    <nc r="E20">
      <v>41062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5" sId="16">
    <oc r="E21">
      <v>942</v>
    </oc>
    <nc r="E21">
      <v>744</v>
    </nc>
  </rcc>
  <rcc rId="38136" sId="16">
    <oc r="E8">
      <v>909</v>
    </oc>
    <nc r="E8">
      <v>911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7" sId="10" numFmtId="34">
    <oc r="C8">
      <v>3311.6</v>
    </oc>
    <nc r="C8">
      <v>2918.7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38" sId="16" numFmtId="19">
    <oc r="D2">
      <v>45223</v>
    </oc>
    <nc r="D2">
      <v>45254</v>
    </nc>
  </rcc>
  <rcc rId="38139" sId="16" numFmtId="19">
    <oc r="E2">
      <v>45253</v>
    </oc>
    <nc r="E2">
      <v>45278</v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40" sId="3">
    <nc r="E7">
      <v>14095</v>
    </nc>
  </rcc>
  <rcc rId="38141" sId="3">
    <nc r="E8">
      <v>995</v>
    </nc>
  </rcc>
  <rcc rId="38142" sId="3">
    <nc r="E9">
      <v>15675</v>
    </nc>
  </rcc>
  <rcc rId="38143" sId="3">
    <nc r="E10">
      <v>14815</v>
    </nc>
  </rcc>
  <rcc rId="38144" sId="3">
    <nc r="E11">
      <v>950</v>
    </nc>
  </rcc>
  <rcc rId="38145" sId="3">
    <nc r="E12">
      <v>29505</v>
    </nc>
  </rcc>
  <rcc rId="38146" sId="3">
    <nc r="E13">
      <v>12240</v>
    </nc>
  </rcc>
  <rcc rId="38147" sId="3">
    <nc r="E14">
      <v>19500</v>
    </nc>
  </rcc>
  <rcc rId="38148" sId="3">
    <nc r="E15">
      <v>5105</v>
    </nc>
  </rcc>
  <rcc rId="38149" sId="3">
    <nc r="E16">
      <v>78225</v>
    </nc>
  </rcc>
  <rcc rId="38150" sId="3">
    <nc r="E17">
      <v>42795</v>
    </nc>
  </rcc>
  <rcc rId="38151" sId="3">
    <nc r="E18">
      <v>16185</v>
    </nc>
  </rcc>
  <rcc rId="38152" sId="3">
    <nc r="E19">
      <v>158435</v>
    </nc>
  </rcc>
  <rcc rId="38153" sId="3">
    <nc r="E20">
      <v>6190</v>
    </nc>
  </rcc>
  <rcc rId="38154" sId="3">
    <nc r="E21">
      <v>14570</v>
    </nc>
  </rcc>
  <rcc rId="38155" sId="3">
    <nc r="E22">
      <v>13705</v>
    </nc>
  </rcc>
  <rcc rId="38156" sId="3">
    <nc r="E23">
      <v>38760</v>
    </nc>
  </rcc>
  <rcc rId="38157" sId="3">
    <nc r="E24">
      <v>54430</v>
    </nc>
  </rcc>
  <rcc rId="38158" sId="3">
    <nc r="E25">
      <v>12300</v>
    </nc>
  </rcc>
  <rcc rId="38159" sId="3">
    <nc r="E26">
      <v>15</v>
    </nc>
  </rcc>
  <rcc rId="38160" sId="3">
    <nc r="E27">
      <v>39845</v>
    </nc>
  </rcc>
  <rcc rId="38161" sId="3">
    <nc r="E28">
      <v>32600</v>
    </nc>
  </rcc>
  <rcc rId="38162" sId="3">
    <nc r="E29">
      <v>33290</v>
    </nc>
  </rcc>
  <rcc rId="38163" sId="3">
    <nc r="E30">
      <v>32710</v>
    </nc>
  </rcc>
  <rcc rId="38164" sId="3">
    <nc r="E31">
      <v>66885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65" sId="4">
    <nc r="E7">
      <v>8420</v>
    </nc>
  </rcc>
  <rcc rId="38166" sId="4">
    <nc r="E8">
      <v>53750</v>
    </nc>
  </rcc>
  <rcc rId="38167" sId="4">
    <nc r="E9">
      <v>6620</v>
    </nc>
  </rcc>
  <rcc rId="38168" sId="4" numFmtId="19">
    <oc r="G9">
      <v>44076</v>
    </oc>
    <nc r="G9"/>
  </rcc>
  <rcc rId="38169" sId="4">
    <nc r="E11">
      <v>14260</v>
    </nc>
  </rcc>
  <rcc rId="38170" sId="4">
    <nc r="E12">
      <v>46840</v>
    </nc>
  </rcc>
  <rcc rId="38171" sId="4">
    <nc r="E13">
      <v>17990</v>
    </nc>
  </rcc>
  <rcc rId="38172" sId="4">
    <nc r="E14">
      <v>9725</v>
    </nc>
  </rcc>
  <rcc rId="38173" sId="4">
    <nc r="E17">
      <v>31920</v>
    </nc>
  </rcc>
  <rcc rId="38174" sId="4">
    <nc r="E20">
      <v>4760</v>
    </nc>
  </rcc>
  <rcc rId="38175" sId="4">
    <nc r="E22">
      <v>22865</v>
    </nc>
  </rcc>
  <rcc rId="38176" sId="4">
    <nc r="E23">
      <v>49625</v>
    </nc>
  </rcc>
  <rcc rId="38177" sId="4">
    <nc r="E25">
      <v>35535</v>
    </nc>
  </rcc>
  <rcc rId="38178" sId="4">
    <nc r="E27">
      <v>15745</v>
    </nc>
  </rcc>
  <rcc rId="38179" sId="4">
    <nc r="E30">
      <v>160</v>
    </nc>
  </rcc>
  <rcc rId="38180" sId="4">
    <nc r="E39">
      <v>42860</v>
    </nc>
  </rcc>
  <rcc rId="38181" sId="4">
    <nc r="E45">
      <v>88830</v>
    </nc>
  </rcc>
  <rcc rId="38182" sId="4">
    <nc r="E46">
      <v>9530</v>
    </nc>
  </rcc>
  <rcc rId="38183" sId="4">
    <nc r="E47">
      <v>11960</v>
    </nc>
  </rcc>
  <rcc rId="38184" sId="4">
    <nc r="E48">
      <v>54790</v>
    </nc>
  </rcc>
  <rcc rId="38185" sId="4">
    <nc r="E49">
      <v>15265</v>
    </nc>
  </rcc>
  <rcc rId="38186" sId="4">
    <nc r="E50">
      <v>32965</v>
    </nc>
  </rcc>
  <rcc rId="38187" sId="4">
    <nc r="E51">
      <v>16715</v>
    </nc>
  </rcc>
  <rcc rId="38188" sId="4">
    <nc r="E52">
      <v>10205</v>
    </nc>
  </rcc>
  <rcc rId="38189" sId="4">
    <nc r="E53">
      <v>20405</v>
    </nc>
  </rcc>
  <rcc rId="38190" sId="4">
    <nc r="E54">
      <v>6270</v>
    </nc>
  </rcc>
  <rcc rId="38191" sId="4">
    <nc r="E55">
      <v>55795</v>
    </nc>
  </rcc>
  <rcc rId="38192" sId="4">
    <nc r="E57">
      <v>6240</v>
    </nc>
  </rcc>
  <rcc rId="38193" sId="4">
    <nc r="E59">
      <v>13815</v>
    </nc>
  </rcc>
  <rcc rId="38194" sId="4">
    <nc r="E10">
      <v>24515</v>
    </nc>
  </rcc>
  <rcc rId="38195" sId="4">
    <nc r="E15">
      <v>29090</v>
    </nc>
  </rcc>
  <rcc rId="38196" sId="4">
    <nc r="E16">
      <v>31030</v>
    </nc>
  </rcc>
  <rcc rId="38197" sId="4">
    <nc r="E18">
      <v>34730</v>
    </nc>
  </rcc>
  <rcc rId="38198" sId="4">
    <nc r="E19">
      <v>55180</v>
    </nc>
  </rcc>
  <rcc rId="38199" sId="4">
    <nc r="E21">
      <v>9870</v>
    </nc>
  </rcc>
  <rcc rId="38200" sId="4">
    <nc r="E24">
      <v>31835</v>
    </nc>
  </rcc>
  <rcc rId="38201" sId="4">
    <nc r="E26">
      <v>17855</v>
    </nc>
  </rcc>
  <rcc rId="38202" sId="4">
    <nc r="E28">
      <v>58755</v>
    </nc>
  </rcc>
  <rcc rId="38203" sId="4">
    <nc r="E29">
      <v>35195</v>
    </nc>
  </rcc>
  <rcc rId="38204" sId="4">
    <nc r="E31">
      <v>22665</v>
    </nc>
  </rcc>
  <rcc rId="38205" sId="4">
    <nc r="E32">
      <v>31140</v>
    </nc>
  </rcc>
  <rcc rId="38206" sId="4">
    <nc r="E33">
      <v>38995</v>
    </nc>
  </rcc>
  <rcc rId="38207" sId="4">
    <nc r="E34">
      <v>20470</v>
    </nc>
  </rcc>
  <rcc rId="38208" sId="4">
    <nc r="E36">
      <v>50420</v>
    </nc>
  </rcc>
  <rcc rId="38209" sId="4">
    <nc r="E37">
      <v>39795</v>
    </nc>
  </rcc>
  <rcc rId="38210" sId="4">
    <nc r="E38">
      <v>13140</v>
    </nc>
  </rcc>
  <rcc rId="38211" sId="4">
    <nc r="E40">
      <v>38435</v>
    </nc>
  </rcc>
  <rcc rId="38212" sId="4">
    <nc r="E41">
      <v>5390</v>
    </nc>
  </rcc>
  <rcc rId="38213" sId="4">
    <nc r="E42">
      <v>103275</v>
    </nc>
  </rcc>
  <rcc rId="38214" sId="4">
    <nc r="E43">
      <v>10870</v>
    </nc>
  </rcc>
  <rcc rId="38215" sId="4">
    <nc r="E44">
      <v>2935</v>
    </nc>
  </rcc>
  <rcc rId="38216" sId="4">
    <nc r="E58">
      <v>30010</v>
    </nc>
  </rcc>
  <rcc rId="38217" sId="4">
    <nc r="E56">
      <v>54460</v>
    </nc>
  </rcc>
  <rcc rId="38218" sId="3">
    <oc r="E13">
      <v>12240</v>
    </oc>
    <nc r="E13">
      <v>12250</v>
    </nc>
  </rcc>
  <rcc rId="38219" sId="3">
    <oc r="E15">
      <v>5105</v>
    </oc>
    <nc r="E15">
      <v>5115</v>
    </nc>
  </rcc>
  <rcc rId="38220" sId="3">
    <oc r="E19">
      <v>158435</v>
    </oc>
    <nc r="E19">
      <v>158455</v>
    </nc>
  </rcc>
  <rcc rId="38221" sId="3">
    <oc r="E21">
      <v>14570</v>
    </oc>
    <nc r="E21">
      <v>14580</v>
    </nc>
  </rcc>
  <rcc rId="38222" sId="3">
    <oc r="E24">
      <v>54430</v>
    </oc>
    <nc r="E24">
      <v>54435</v>
    </nc>
  </rcc>
  <rcc rId="38223" sId="3">
    <oc r="E27">
      <v>39845</v>
    </oc>
    <nc r="E27">
      <v>39865</v>
    </nc>
  </rcc>
  <rcc rId="38224" sId="3">
    <oc r="E30">
      <v>32710</v>
    </oc>
    <nc r="E30">
      <v>32720</v>
    </nc>
  </rcc>
  <rcc rId="38225" sId="3">
    <oc r="E31">
      <v>66885</v>
    </oc>
    <nc r="E31">
      <v>66895</v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G26">
    <dxf>
      <alignment vertical="center" readingOrder="0"/>
    </dxf>
  </rfmt>
  <rfmt sheetId="3" sqref="G26">
    <dxf>
      <alignment horizontal="center" readingOrder="0"/>
    </dxf>
  </rfmt>
  <rfmt sheetId="3" sqref="G26">
    <dxf>
      <alignment horizontal="left" readingOrder="0"/>
    </dxf>
  </rfmt>
  <rcc rId="38226" sId="2">
    <oc r="M75" t="inlineStr">
      <is>
        <t>не живут</t>
      </is>
    </oc>
    <nc r="M75"/>
  </rcc>
  <rcc rId="38227" sId="2">
    <nc r="E6">
      <v>1545</v>
    </nc>
  </rcc>
  <rcc rId="38228" sId="2">
    <nc r="E7">
      <v>23985</v>
    </nc>
  </rcc>
  <rcc rId="38229" sId="2">
    <nc r="E8">
      <v>21330</v>
    </nc>
  </rcc>
  <rcc rId="38230" sId="2">
    <nc r="E9">
      <v>28515</v>
    </nc>
  </rcc>
  <rcc rId="38231" sId="2">
    <nc r="E11">
      <v>27455</v>
    </nc>
  </rcc>
  <rcc rId="38232" sId="2">
    <nc r="E12">
      <v>20895</v>
    </nc>
  </rcc>
  <rcc rId="38233" sId="2">
    <nc r="E13">
      <v>33075</v>
    </nc>
  </rcc>
  <rcc rId="38234" sId="2">
    <nc r="E14">
      <v>22330</v>
    </nc>
  </rcc>
  <rcc rId="38235" sId="2">
    <nc r="E15">
      <v>42425</v>
    </nc>
  </rcc>
  <rcc rId="38236" sId="2">
    <nc r="E16">
      <v>43645</v>
    </nc>
  </rcc>
  <rcc rId="38237" sId="2">
    <nc r="E17">
      <v>37235</v>
    </nc>
  </rcc>
  <rcc rId="38238" sId="2">
    <nc r="E18">
      <v>17960</v>
    </nc>
  </rcc>
  <rcc rId="38239" sId="2">
    <nc r="E19">
      <v>2930</v>
    </nc>
  </rcc>
  <rcc rId="38240" sId="2">
    <nc r="E20">
      <v>2900</v>
    </nc>
  </rcc>
  <rcc rId="38241" sId="2">
    <nc r="E21">
      <v>29645</v>
    </nc>
  </rcc>
  <rcc rId="38242" sId="2">
    <nc r="E22">
      <v>8170</v>
    </nc>
  </rcc>
  <rcc rId="38243" sId="2">
    <nc r="E23">
      <v>1440</v>
    </nc>
  </rcc>
  <rcc rId="38244" sId="2">
    <nc r="E24">
      <v>9655</v>
    </nc>
  </rcc>
  <rcc rId="38245" sId="2">
    <nc r="E25">
      <v>14935</v>
    </nc>
  </rcc>
  <rcc rId="38246" sId="2">
    <nc r="E26">
      <v>14780</v>
    </nc>
  </rcc>
  <rcc rId="38247" sId="2">
    <nc r="E27">
      <v>50595</v>
    </nc>
  </rcc>
  <rcc rId="38248" sId="2">
    <nc r="E28">
      <v>12615</v>
    </nc>
  </rcc>
  <rcc rId="38249" sId="2">
    <nc r="E29">
      <v>67190</v>
    </nc>
  </rcc>
  <rcc rId="38250" sId="2">
    <nc r="E30">
      <v>9240</v>
    </nc>
  </rcc>
  <rcc rId="38251" sId="2">
    <nc r="E31">
      <v>2525</v>
    </nc>
  </rcc>
  <rcc rId="38252" sId="2">
    <nc r="E32">
      <v>26400</v>
    </nc>
  </rcc>
  <rcc rId="38253" sId="2">
    <nc r="E33">
      <v>205</v>
    </nc>
  </rcc>
  <rcc rId="38254" sId="2">
    <nc r="E34">
      <v>50135</v>
    </nc>
  </rcc>
  <rcc rId="38255" sId="2">
    <nc r="E35">
      <v>57285</v>
    </nc>
  </rcc>
  <rcc rId="38256" sId="2">
    <nc r="E36">
      <v>15065</v>
    </nc>
  </rcc>
  <rcc rId="38257" sId="2">
    <nc r="E37">
      <v>37625</v>
    </nc>
  </rcc>
  <rcc rId="38258" sId="2">
    <nc r="E38">
      <v>45035</v>
    </nc>
  </rcc>
  <rcc rId="38259" sId="2">
    <nc r="E39">
      <v>33250</v>
    </nc>
  </rcc>
  <rcc rId="38260" sId="2">
    <nc r="E40">
      <v>30880</v>
    </nc>
  </rcc>
  <rcc rId="38261" sId="2">
    <nc r="E41">
      <v>32720</v>
    </nc>
  </rcc>
  <rcc rId="38262" sId="2">
    <nc r="E42">
      <v>31700</v>
    </nc>
  </rcc>
  <rcc rId="38263" sId="2">
    <nc r="E43">
      <v>6930</v>
    </nc>
  </rcc>
  <rcc rId="38264" sId="2">
    <nc r="E44">
      <v>36430</v>
    </nc>
  </rcc>
  <rcc rId="38265" sId="2">
    <nc r="E45">
      <v>25735</v>
    </nc>
  </rcc>
  <rcc rId="38266" sId="2">
    <nc r="E46">
      <v>44045</v>
    </nc>
  </rcc>
  <rcc rId="38267" sId="2">
    <nc r="E47">
      <v>54275</v>
    </nc>
  </rcc>
  <rcc rId="38268" sId="2">
    <nc r="E48">
      <v>42545</v>
    </nc>
  </rcc>
  <rcc rId="38269" sId="2">
    <nc r="E49">
      <v>90270</v>
    </nc>
  </rcc>
  <rcc rId="38270" sId="2">
    <nc r="E50">
      <v>81130</v>
    </nc>
  </rcc>
  <rcc rId="38271" sId="2">
    <nc r="E51">
      <v>10775</v>
    </nc>
  </rcc>
  <rcc rId="38272" sId="2">
    <nc r="E52">
      <v>12090</v>
    </nc>
  </rcc>
  <rcc rId="38273" sId="2">
    <nc r="E53">
      <v>21775</v>
    </nc>
  </rcc>
  <rcc rId="38274" sId="2">
    <nc r="E54">
      <v>12740</v>
    </nc>
  </rcc>
  <rcc rId="38275" sId="2">
    <nc r="E55">
      <v>45585</v>
    </nc>
  </rcc>
  <rcc rId="38276" sId="2">
    <nc r="E56">
      <v>11955</v>
    </nc>
  </rcc>
  <rcc rId="38277" sId="2">
    <nc r="E57">
      <v>410</v>
    </nc>
  </rcc>
  <rcc rId="38278" sId="2">
    <nc r="E58">
      <v>24285</v>
    </nc>
  </rcc>
  <rcc rId="38279" sId="2">
    <nc r="E59">
      <v>23790</v>
    </nc>
  </rcc>
  <rcc rId="38280" sId="2">
    <nc r="E60">
      <v>13285</v>
    </nc>
  </rcc>
  <rcc rId="38281" sId="2">
    <nc r="E61">
      <v>71625</v>
    </nc>
  </rcc>
  <rcc rId="38282" sId="2">
    <nc r="E62">
      <v>14800</v>
    </nc>
  </rcc>
  <rcc rId="38283" sId="2">
    <nc r="E63">
      <v>2165</v>
    </nc>
  </rcc>
  <rcc rId="38284" sId="2">
    <nc r="E64">
      <v>20835</v>
    </nc>
  </rcc>
  <rcc rId="38285" sId="2">
    <nc r="E65">
      <v>68720</v>
    </nc>
  </rcc>
  <rcc rId="38286" sId="2">
    <nc r="E66">
      <v>33200</v>
    </nc>
  </rcc>
  <rcc rId="38287" sId="2">
    <nc r="E67">
      <v>8270</v>
    </nc>
  </rcc>
  <rcc rId="38288" sId="2">
    <nc r="E68">
      <v>28330</v>
    </nc>
  </rcc>
  <rcc rId="38289" sId="2">
    <nc r="E69">
      <v>56500</v>
    </nc>
  </rcc>
  <rcc rId="38290" sId="2">
    <nc r="E70">
      <v>88500</v>
    </nc>
  </rcc>
  <rcc rId="38291" sId="2">
    <nc r="E71">
      <v>37530</v>
    </nc>
  </rcc>
  <rcc rId="38292" sId="2">
    <nc r="E72">
      <v>7055</v>
    </nc>
  </rcc>
  <rcc rId="38293" sId="2">
    <nc r="E73">
      <v>59485</v>
    </nc>
  </rcc>
  <rcc rId="38294" sId="2">
    <nc r="E74">
      <v>10035</v>
    </nc>
  </rcc>
  <rcc rId="38295" sId="2">
    <nc r="E75">
      <v>275</v>
    </nc>
  </rcc>
  <rcc rId="38296" sId="2">
    <nc r="E76">
      <v>27130</v>
    </nc>
  </rcc>
  <rcc rId="38297" sId="2">
    <nc r="E77">
      <v>20350</v>
    </nc>
  </rcc>
  <rcc rId="38298" sId="2">
    <nc r="E78">
      <v>38530</v>
    </nc>
  </rcc>
  <rcc rId="38299" sId="2">
    <nc r="E79">
      <v>8445</v>
    </nc>
  </rcc>
  <rcc rId="38300" sId="2">
    <nc r="E80">
      <v>29020</v>
    </nc>
  </rcc>
  <rcc rId="38301" sId="2">
    <nc r="E81">
      <v>11430</v>
    </nc>
  </rcc>
  <rcc rId="38302" sId="2">
    <nc r="E82">
      <v>260</v>
    </nc>
  </rcc>
  <rcc rId="38303" sId="2">
    <nc r="E83">
      <v>8020</v>
    </nc>
  </rcc>
  <rcc rId="38304" sId="2">
    <nc r="E84">
      <v>13475</v>
    </nc>
  </rcc>
  <rcc rId="38305" sId="2">
    <nc r="E85">
      <v>10070</v>
    </nc>
  </rcc>
  <rcc rId="38306" sId="2">
    <nc r="E86">
      <v>39180</v>
    </nc>
  </rcc>
  <rcc rId="38307" sId="2">
    <nc r="E87">
      <v>36160</v>
    </nc>
  </rcc>
  <rcc rId="38308" sId="2">
    <nc r="E88">
      <v>19540</v>
    </nc>
  </rcc>
  <rcc rId="38309" sId="2">
    <nc r="E89">
      <v>68915</v>
    </nc>
  </rcc>
  <rcc rId="38310" sId="2">
    <nc r="E90">
      <v>61945</v>
    </nc>
  </rcc>
  <rcc rId="38311" sId="2">
    <nc r="E91">
      <v>14940</v>
    </nc>
  </rcc>
  <rcc rId="38312" sId="2">
    <nc r="E92">
      <v>12980</v>
    </nc>
  </rcc>
  <rcc rId="38313" sId="2">
    <nc r="E93">
      <v>740</v>
    </nc>
  </rcc>
  <rcc rId="38314" sId="2">
    <nc r="E94">
      <v>38370</v>
    </nc>
  </rcc>
  <rcc rId="38315" sId="2">
    <nc r="E95">
      <v>15350</v>
    </nc>
  </rcc>
  <rcc rId="38316" sId="2">
    <nc r="E96">
      <v>42390</v>
    </nc>
  </rcc>
  <rcc rId="38317" sId="2">
    <nc r="E97">
      <v>25730</v>
    </nc>
  </rcc>
  <rcc rId="38318" sId="2">
    <nc r="E98">
      <v>12090</v>
    </nc>
  </rcc>
  <rcc rId="38319" sId="2">
    <nc r="E99">
      <v>13120</v>
    </nc>
  </rcc>
  <rcc rId="38320" sId="2">
    <nc r="E100">
      <v>5330</v>
    </nc>
  </rcc>
  <rcc rId="38321" sId="2">
    <nc r="E101">
      <v>15110</v>
    </nc>
  </rcc>
  <rcc rId="38322" sId="2">
    <nc r="E102">
      <v>53790</v>
    </nc>
  </rcc>
  <rcc rId="38323" sId="2">
    <nc r="E103">
      <v>6755</v>
    </nc>
  </rcc>
  <rcc rId="38324" sId="2">
    <nc r="E104">
      <v>23575</v>
    </nc>
  </rcc>
  <rcc rId="38325" sId="2">
    <nc r="E105">
      <v>21260</v>
    </nc>
  </rcc>
  <rcc rId="38326" sId="2">
    <nc r="E106">
      <v>94735</v>
    </nc>
  </rcc>
  <rcc rId="38327" sId="2">
    <nc r="E107">
      <v>11055</v>
    </nc>
  </rcc>
  <rcc rId="38328" sId="2">
    <nc r="E108">
      <v>31435</v>
    </nc>
  </rcc>
  <rcc rId="38329" sId="2">
    <nc r="E109">
      <v>23235</v>
    </nc>
  </rcc>
  <rcc rId="38330" sId="2">
    <nc r="E110">
      <v>12245</v>
    </nc>
  </rcc>
  <rcc rId="38331" sId="2">
    <nc r="E111">
      <v>24930</v>
    </nc>
  </rcc>
  <rcc rId="38332" sId="2">
    <nc r="E112">
      <v>17475</v>
    </nc>
  </rcc>
  <rcc rId="38333" sId="2">
    <nc r="E113">
      <v>57915</v>
    </nc>
  </rcc>
  <rcc rId="38334" sId="2">
    <nc r="E114">
      <v>16520</v>
    </nc>
  </rcc>
  <rcc rId="38335" sId="2">
    <nc r="E115">
      <v>49740</v>
    </nc>
  </rcc>
  <rcc rId="38336" sId="2">
    <nc r="E116">
      <v>21335</v>
    </nc>
  </rcc>
  <rcc rId="38337" sId="2">
    <nc r="E117">
      <v>8920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8" sId="5">
    <nc r="E6">
      <v>15000</v>
    </nc>
  </rcc>
  <rcc rId="38339" sId="5">
    <nc r="E7">
      <v>5925</v>
    </nc>
  </rcc>
  <rcc rId="38340" sId="5">
    <nc r="E8">
      <v>18960</v>
    </nc>
  </rcc>
  <rcc rId="38341" sId="5">
    <nc r="E9">
      <v>12480</v>
    </nc>
  </rcc>
  <rcc rId="38342" sId="5">
    <nc r="E10">
      <v>22070</v>
    </nc>
  </rcc>
  <rcc rId="38343" sId="5">
    <nc r="E11">
      <v>45875</v>
    </nc>
  </rcc>
  <rcc rId="38344" sId="5">
    <nc r="E12">
      <v>22330</v>
    </nc>
  </rcc>
  <rcc rId="38345" sId="5">
    <nc r="E13">
      <v>14480</v>
    </nc>
  </rcc>
  <rcc rId="38346" sId="5">
    <nc r="E14">
      <v>160</v>
    </nc>
  </rcc>
  <rcc rId="38347" sId="5">
    <nc r="E15">
      <v>20290</v>
    </nc>
  </rcc>
  <rcc rId="38348" sId="5">
    <nc r="E16">
      <v>7810</v>
    </nc>
  </rcc>
  <rcc rId="38349" sId="5">
    <nc r="E17">
      <v>33600</v>
    </nc>
  </rcc>
  <rcc rId="38350" sId="5">
    <nc r="E18">
      <v>19810</v>
    </nc>
  </rcc>
  <rcc rId="38351" sId="5">
    <nc r="E19">
      <v>15030</v>
    </nc>
  </rcc>
  <rcc rId="38352" sId="5">
    <nc r="E20">
      <v>56595</v>
    </nc>
  </rcc>
  <rcc rId="38353" sId="5">
    <nc r="E21">
      <v>71465</v>
    </nc>
  </rcc>
  <rcc rId="38354" sId="5">
    <nc r="E22">
      <v>55830</v>
    </nc>
  </rcc>
  <rcc rId="38355" sId="5">
    <nc r="E23">
      <v>12550</v>
    </nc>
  </rcc>
  <rcc rId="38356" sId="5">
    <nc r="E24">
      <v>8850</v>
    </nc>
  </rcc>
  <rcc rId="38357" sId="5">
    <nc r="E25">
      <v>14560</v>
    </nc>
  </rcc>
  <rcc rId="38358" sId="5">
    <nc r="E26">
      <v>9595</v>
    </nc>
  </rcc>
  <rcc rId="38359" sId="5">
    <nc r="E27">
      <v>5700</v>
    </nc>
  </rcc>
  <rcc rId="38360" sId="5">
    <nc r="E28">
      <v>7500</v>
    </nc>
  </rcc>
  <rcc rId="38361" sId="5">
    <nc r="E29">
      <v>24825</v>
    </nc>
  </rcc>
  <rcc rId="38362" sId="5">
    <nc r="E30">
      <v>63675</v>
    </nc>
  </rcc>
  <rcc rId="38363" sId="5">
    <nc r="E31">
      <v>21430</v>
    </nc>
  </rcc>
  <rcc rId="38364" sId="5">
    <nc r="E32">
      <v>19805</v>
    </nc>
  </rcc>
  <rcc rId="38365" sId="5">
    <nc r="E33">
      <v>56145</v>
    </nc>
  </rcc>
  <rcc rId="38366" sId="5">
    <nc r="E34">
      <v>14515</v>
    </nc>
  </rcc>
  <rcc rId="38367" sId="5">
    <nc r="E35">
      <v>11295</v>
    </nc>
  </rcc>
  <rcc rId="38368" sId="5">
    <nc r="E36">
      <v>71460</v>
    </nc>
  </rcc>
  <rcc rId="38369" sId="5">
    <nc r="E37">
      <v>28610</v>
    </nc>
  </rcc>
  <rcc rId="38370" sId="5">
    <nc r="E38">
      <v>94250</v>
    </nc>
  </rcc>
  <rcc rId="38371" sId="5">
    <nc r="E39">
      <v>13380</v>
    </nc>
  </rcc>
  <rcc rId="38372" sId="5">
    <nc r="E40">
      <v>66080</v>
    </nc>
  </rcc>
  <rcc rId="38373" sId="5">
    <nc r="E41">
      <v>20365</v>
    </nc>
  </rcc>
  <rcc rId="38374" sId="5">
    <nc r="E42">
      <v>109675</v>
    </nc>
  </rcc>
  <rcc rId="38375" sId="5">
    <nc r="E43">
      <v>15310</v>
    </nc>
  </rcc>
  <rcc rId="38376" sId="5">
    <nc r="E44">
      <v>23725</v>
    </nc>
  </rcc>
  <rcc rId="38377" sId="5">
    <nc r="E45">
      <v>21300</v>
    </nc>
  </rcc>
  <rcc rId="38378" sId="5">
    <nc r="E46">
      <v>1050</v>
    </nc>
  </rcc>
  <rcc rId="38379" sId="5">
    <nc r="E47">
      <v>13235</v>
    </nc>
  </rcc>
  <rcc rId="38380" sId="5">
    <nc r="E48">
      <v>26400</v>
    </nc>
  </rcc>
  <rcc rId="38381" sId="5">
    <nc r="E49">
      <v>35935</v>
    </nc>
  </rcc>
  <rcc rId="38382" sId="5">
    <nc r="E50">
      <v>20950</v>
    </nc>
  </rcc>
  <rcc rId="38383" sId="5">
    <nc r="E51">
      <v>3730</v>
    </nc>
  </rcc>
  <rcc rId="38384" sId="5">
    <nc r="E52">
      <v>23670</v>
    </nc>
  </rcc>
  <rcc rId="38385" sId="5">
    <nc r="E53">
      <v>37135</v>
    </nc>
  </rcc>
  <rcc rId="38386" sId="5">
    <nc r="E54">
      <v>44470</v>
    </nc>
  </rcc>
  <rcc rId="38387" sId="5">
    <nc r="E55">
      <v>10045</v>
    </nc>
  </rcc>
  <rcc rId="38388" sId="5">
    <nc r="E56">
      <v>269590</v>
    </nc>
  </rcc>
  <rcc rId="38389" sId="5">
    <nc r="E57">
      <v>33585</v>
    </nc>
  </rcc>
  <rcc rId="38390" sId="5">
    <nc r="E58">
      <v>11345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91" sId="5">
    <nc r="E61">
      <v>4415</v>
    </nc>
  </rcc>
  <rcc rId="38392" sId="5">
    <nc r="E62">
      <v>9525</v>
    </nc>
  </rcc>
  <rcc rId="38393" sId="5">
    <nc r="E63">
      <v>2455</v>
    </nc>
  </rcc>
  <rcc rId="38394" sId="5">
    <nc r="E64">
      <v>20920</v>
    </nc>
  </rcc>
  <rcc rId="38395" sId="5">
    <nc r="E65">
      <v>7630</v>
    </nc>
  </rcc>
  <rcc rId="38396" sId="5">
    <nc r="E66">
      <v>24680</v>
    </nc>
  </rcc>
  <rcc rId="38397" sId="5">
    <nc r="E67">
      <v>34300</v>
    </nc>
  </rcc>
  <rcc rId="38398" sId="5">
    <nc r="E68">
      <v>6475</v>
    </nc>
  </rcc>
  <rcc rId="38399" sId="5">
    <nc r="E69">
      <v>740</v>
    </nc>
  </rcc>
  <rcc rId="38400" sId="5">
    <nc r="E70">
      <v>20855</v>
    </nc>
  </rcc>
  <rcc rId="38401" sId="5">
    <nc r="E71">
      <v>37375</v>
    </nc>
  </rcc>
  <rcc rId="38402" sId="5">
    <nc r="E72">
      <v>34420</v>
    </nc>
  </rcc>
  <rcc rId="38403" sId="5">
    <nc r="E73">
      <v>4175</v>
    </nc>
  </rcc>
  <rcc rId="38404" sId="5">
    <nc r="E74">
      <v>9010</v>
    </nc>
  </rcc>
  <rcc rId="38405" sId="5">
    <nc r="E75">
      <v>6000</v>
    </nc>
  </rcc>
  <rcc rId="38406" sId="5">
    <nc r="E76">
      <v>62680</v>
    </nc>
  </rcc>
  <rcc rId="38407" sId="5">
    <nc r="E77">
      <v>13280</v>
    </nc>
  </rcc>
  <rcc rId="38408" sId="5">
    <nc r="E78">
      <v>12720</v>
    </nc>
  </rcc>
  <rcc rId="38409" sId="5">
    <nc r="E79">
      <v>10540</v>
    </nc>
  </rcc>
  <rcc rId="38410" sId="5">
    <nc r="E80">
      <v>8930</v>
    </nc>
  </rcc>
  <rcc rId="38411" sId="5">
    <nc r="E81">
      <v>11175</v>
    </nc>
  </rcc>
  <rcc rId="38412" sId="5">
    <nc r="E82">
      <v>2515</v>
    </nc>
  </rcc>
  <rcc rId="38413" sId="5">
    <nc r="E83">
      <v>16150</v>
    </nc>
  </rcc>
  <rcc rId="38414" sId="5">
    <nc r="E84">
      <v>245</v>
    </nc>
  </rcc>
  <rcc rId="38415" sId="5">
    <nc r="E85">
      <v>26165</v>
    </nc>
  </rcc>
  <rcc rId="38416" sId="5">
    <nc r="E86">
      <v>27680</v>
    </nc>
  </rcc>
  <rcc rId="38417" sId="5">
    <nc r="E87">
      <v>9145</v>
    </nc>
  </rcc>
  <rcc rId="38418" sId="5">
    <nc r="E88">
      <v>3160</v>
    </nc>
  </rcc>
  <rcc rId="38419" sId="5">
    <nc r="E89">
      <v>44700</v>
    </nc>
  </rcc>
  <rcc rId="38420" sId="5">
    <nc r="E90">
      <v>27790</v>
    </nc>
  </rcc>
  <rcc rId="38421" sId="5">
    <nc r="E91">
      <v>70845</v>
    </nc>
  </rcc>
  <rcc rId="38422" sId="5">
    <nc r="E92">
      <v>42190</v>
    </nc>
  </rcc>
  <rcc rId="38423" sId="5">
    <nc r="E93">
      <v>315</v>
    </nc>
  </rcc>
  <rcc rId="38424" sId="5">
    <nc r="E94">
      <v>3520</v>
    </nc>
  </rcc>
  <rcc rId="38425" sId="5">
    <nc r="E95">
      <v>22700</v>
    </nc>
  </rcc>
  <rcc rId="38426" sId="5">
    <nc r="E96">
      <v>9760</v>
    </nc>
  </rcc>
  <rcc rId="38427" sId="5">
    <nc r="E97">
      <v>35960</v>
    </nc>
  </rcc>
  <rcc rId="38428" sId="5">
    <nc r="E98">
      <v>9085</v>
    </nc>
  </rcc>
  <rcc rId="38429" sId="5">
    <nc r="E99">
      <v>49370</v>
    </nc>
  </rcc>
  <rcc rId="38430" sId="5">
    <nc r="E100">
      <v>32250</v>
    </nc>
  </rcc>
  <rcc rId="38431" sId="5">
    <nc r="E101">
      <v>34850</v>
    </nc>
  </rcc>
  <rcc rId="38432" sId="5">
    <nc r="E102">
      <v>19365</v>
    </nc>
  </rcc>
  <rcc rId="38433" sId="5">
    <nc r="E103">
      <v>15920</v>
    </nc>
  </rcc>
  <rcc rId="38434" sId="5">
    <nc r="E104">
      <v>24630</v>
    </nc>
  </rcc>
  <rcc rId="38435" sId="5">
    <nc r="E105">
      <v>5260</v>
    </nc>
  </rcc>
  <rcc rId="38436" sId="5">
    <nc r="E106">
      <v>10405</v>
    </nc>
  </rcc>
  <rcc rId="38437" sId="5">
    <nc r="E107">
      <v>5480</v>
    </nc>
  </rcc>
  <rcc rId="38438" sId="5">
    <nc r="E108">
      <v>99830</v>
    </nc>
  </rcc>
  <rcc rId="38439" sId="5">
    <nc r="E109">
      <v>35400</v>
    </nc>
  </rcc>
  <rcc rId="38440" sId="5">
    <nc r="E110">
      <v>17625</v>
    </nc>
  </rcc>
  <rcc rId="38441" sId="5">
    <nc r="E111">
      <v>31110</v>
    </nc>
  </rcc>
  <rcc rId="38442" sId="5">
    <nc r="E112">
      <v>6490</v>
    </nc>
  </rcc>
  <rcc rId="38443" sId="5">
    <nc r="E113">
      <v>20045</v>
    </nc>
  </rcc>
  <rcc rId="38444" sId="5">
    <nc r="E114">
      <v>13445</v>
    </nc>
  </rcc>
  <rcc rId="38445" sId="5">
    <nc r="E115">
      <v>48880</v>
    </nc>
  </rcc>
  <rcc rId="38446" sId="5">
    <nc r="E116">
      <v>38130</v>
    </nc>
  </rcc>
  <rcc rId="38447" sId="5">
    <nc r="E117">
      <v>98495</v>
    </nc>
  </rcc>
  <rcc rId="38448" sId="5">
    <nc r="E118">
      <v>44150</v>
    </nc>
  </rcc>
  <rcc rId="38449" sId="5">
    <nc r="E119">
      <v>3760</v>
    </nc>
  </rcc>
  <rcc rId="38450" sId="5">
    <nc r="E120">
      <v>88845</v>
    </nc>
  </rcc>
  <rcc rId="38451" sId="5">
    <nc r="E122">
      <v>16445</v>
    </nc>
  </rcc>
  <rcc rId="38452" sId="5">
    <nc r="E123">
      <v>5730</v>
    </nc>
  </rcc>
  <rcc rId="38453" sId="5">
    <nc r="E124">
      <v>9525</v>
    </nc>
  </rcc>
  <rcc rId="38454" sId="5">
    <nc r="E125">
      <v>11255</v>
    </nc>
  </rcc>
  <rcc rId="38455" sId="5">
    <nc r="E126">
      <v>33375</v>
    </nc>
  </rcc>
  <rcc rId="38456" sId="5">
    <nc r="E127">
      <v>66025</v>
    </nc>
  </rcc>
  <rcc rId="38457" sId="5">
    <nc r="E128">
      <v>12700</v>
    </nc>
  </rcc>
  <rcc rId="38458" sId="5">
    <nc r="E129">
      <v>16980</v>
    </nc>
  </rcc>
  <rcc rId="38459" sId="5">
    <nc r="E130">
      <v>12540</v>
    </nc>
  </rcc>
  <rcc rId="38460" sId="5">
    <nc r="E131">
      <v>8965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61" sId="5">
    <nc r="E132">
      <v>10330</v>
    </nc>
  </rcc>
  <rcc rId="38462" sId="5">
    <nc r="E133">
      <v>19930</v>
    </nc>
  </rcc>
  <rcc rId="38463" sId="5">
    <nc r="E134">
      <v>19850</v>
    </nc>
  </rcc>
  <rcc rId="38464" sId="5">
    <nc r="E135">
      <v>32890</v>
    </nc>
  </rcc>
  <rcc rId="38465" sId="5">
    <nc r="E136">
      <v>60885</v>
    </nc>
  </rcc>
  <rcc rId="38466" sId="5">
    <nc r="E137">
      <v>30730</v>
    </nc>
  </rcc>
  <rcc rId="38467" sId="5">
    <nc r="E138">
      <v>30960</v>
    </nc>
  </rcc>
  <rcc rId="38468" sId="5">
    <nc r="E139">
      <v>41945</v>
    </nc>
  </rcc>
  <rcc rId="38469" sId="5">
    <nc r="E140">
      <v>20385</v>
    </nc>
  </rcc>
  <rcc rId="38470" sId="5">
    <nc r="E141">
      <v>9835</v>
    </nc>
  </rcc>
  <rcc rId="38471" sId="5">
    <nc r="E142">
      <v>29515</v>
    </nc>
  </rcc>
  <rcc rId="38472" sId="5">
    <nc r="E143">
      <v>42660</v>
    </nc>
  </rcc>
  <rcc rId="38473" sId="5">
    <nc r="E144">
      <v>61020</v>
    </nc>
  </rcc>
  <rcc rId="38474" sId="5">
    <nc r="E145">
      <v>12190</v>
    </nc>
  </rcc>
  <rcc rId="38475" sId="5">
    <nc r="E146">
      <v>14320</v>
    </nc>
  </rcc>
  <rcc rId="38476" sId="5">
    <nc r="E147">
      <v>32450</v>
    </nc>
  </rcc>
  <rcc rId="38477" sId="5">
    <nc r="E148">
      <v>15250</v>
    </nc>
  </rcc>
  <rcc rId="38478" sId="5">
    <nc r="E149">
      <v>41155</v>
    </nc>
  </rcc>
  <rcc rId="38479" sId="5">
    <nc r="E150">
      <v>39730</v>
    </nc>
  </rcc>
  <rcc rId="38480" sId="5">
    <nc r="E151">
      <v>47345</v>
    </nc>
  </rcc>
  <rcc rId="38481" sId="5">
    <nc r="E152">
      <v>24500</v>
    </nc>
  </rcc>
  <rcc rId="38482" sId="5">
    <nc r="E153">
      <v>1405</v>
    </nc>
  </rcc>
  <rcc rId="38483" sId="5">
    <nc r="E154">
      <v>30030</v>
    </nc>
  </rcc>
  <rcc rId="38484" sId="5">
    <nc r="E155">
      <v>81490</v>
    </nc>
  </rcc>
  <rcc rId="38485" sId="5">
    <nc r="E156">
      <v>27080</v>
    </nc>
  </rcc>
  <rcc rId="38486" sId="5">
    <nc r="E157">
      <v>38590</v>
    </nc>
  </rcc>
  <rcc rId="38487" sId="5">
    <nc r="E158">
      <v>6575</v>
    </nc>
  </rcc>
  <rcc rId="38488" sId="5">
    <nc r="E159">
      <v>8535</v>
    </nc>
  </rcc>
  <rcc rId="38489" sId="5">
    <nc r="E160">
      <v>17235</v>
    </nc>
  </rcc>
  <rcc rId="38490" sId="5">
    <nc r="E161">
      <v>92850</v>
    </nc>
  </rcc>
  <rcc rId="38491" sId="5">
    <nc r="E162">
      <v>77430</v>
    </nc>
  </rcc>
  <rcc rId="38492" sId="5">
    <nc r="E163">
      <v>22485</v>
    </nc>
  </rcc>
  <rcc rId="38493" sId="5">
    <nc r="E164">
      <v>46810</v>
    </nc>
  </rcc>
  <rcc rId="38494" sId="5">
    <nc r="E165">
      <v>615</v>
    </nc>
  </rcc>
  <rcc rId="38495" sId="5">
    <nc r="E166">
      <v>24650</v>
    </nc>
  </rcc>
  <rcc rId="38496" sId="5">
    <nc r="E167">
      <v>2130</v>
    </nc>
  </rcc>
  <rcc rId="38497" sId="5">
    <nc r="E168">
      <v>14210</v>
    </nc>
  </rcc>
  <rcc rId="38498" sId="5">
    <nc r="E169">
      <v>13820</v>
    </nc>
  </rcc>
  <rcc rId="38499" sId="5">
    <nc r="E170">
      <v>12120</v>
    </nc>
  </rcc>
  <rcc rId="38500" sId="5">
    <nc r="E171">
      <v>73000</v>
    </nc>
  </rcc>
  <rcc rId="38501" sId="5">
    <nc r="E172">
      <v>41665</v>
    </nc>
  </rcc>
  <rcc rId="38502" sId="5">
    <nc r="E173">
      <v>21300</v>
    </nc>
  </rcc>
  <rcc rId="38503" sId="5">
    <nc r="E174">
      <v>11360</v>
    </nc>
  </rcc>
  <rcc rId="38504" sId="5">
    <nc r="E175">
      <v>55850</v>
    </nc>
  </rcc>
  <rcc rId="38505" sId="5">
    <nc r="E176">
      <v>46085</v>
    </nc>
  </rcc>
  <rcc rId="38506" sId="5">
    <nc r="E177">
      <v>36600</v>
    </nc>
  </rcc>
  <rcc rId="38507" sId="5">
    <nc r="E178">
      <v>320</v>
    </nc>
  </rcc>
  <rcc rId="38508" sId="5">
    <nc r="E179">
      <v>51690</v>
    </nc>
  </rcc>
  <rcc rId="38509" sId="5">
    <nc r="E180">
      <v>40550</v>
    </nc>
  </rcc>
  <rcc rId="38510" sId="5">
    <nc r="E181">
      <v>11575</v>
    </nc>
  </rcc>
  <rcc rId="38511" sId="5">
    <nc r="E182">
      <v>10220</v>
    </nc>
  </rcc>
  <rcc rId="38512" sId="5">
    <nc r="E183">
      <v>32825</v>
    </nc>
  </rcc>
  <rcc rId="38513" sId="5">
    <nc r="E184">
      <v>25465</v>
    </nc>
  </rcc>
  <rcc rId="38514" sId="5">
    <nc r="E185">
      <v>11935</v>
    </nc>
  </rcc>
  <rcc rId="38515" sId="5">
    <nc r="E186">
      <v>20830</v>
    </nc>
  </rcc>
  <rcc rId="38516" sId="5">
    <nc r="E187">
      <v>41040</v>
    </nc>
  </rcc>
  <rcc rId="38517" sId="5">
    <nc r="E188">
      <v>14600</v>
    </nc>
  </rcc>
  <rcc rId="38518" sId="5">
    <nc r="E189">
      <v>127025</v>
    </nc>
  </rcc>
  <rcc rId="38519" sId="5">
    <nc r="E190">
      <v>9520</v>
    </nc>
  </rcc>
  <rcc rId="38520" sId="5">
    <nc r="E191">
      <v>28935</v>
    </nc>
  </rcc>
  <rcc rId="38521" sId="5">
    <nc r="E192">
      <v>36465</v>
    </nc>
  </rcc>
  <rcc rId="38522" sId="5">
    <nc r="E193">
      <v>28755</v>
    </nc>
  </rcc>
  <rcc rId="38523" sId="5">
    <nc r="E194">
      <v>10225</v>
    </nc>
  </rcc>
  <rcc rId="38524" sId="5">
    <nc r="E195">
      <v>11115</v>
    </nc>
  </rcc>
  <rcc rId="38525" sId="5">
    <nc r="E196">
      <v>27180</v>
    </nc>
  </rcc>
  <rcc rId="38526" sId="5">
    <nc r="E197">
      <v>10480</v>
    </nc>
  </rcc>
  <rcc rId="38527" sId="5">
    <nc r="E198">
      <v>19115</v>
    </nc>
  </rcc>
  <rcc rId="38528" sId="5">
    <nc r="E199">
      <v>16640</v>
    </nc>
  </rcc>
  <rcc rId="38529" sId="5">
    <nc r="E200">
      <v>23010</v>
    </nc>
  </rcc>
  <rcc rId="38530" sId="5">
    <nc r="E201">
      <v>17450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31" sId="13" numFmtId="4">
    <oc r="D5">
      <v>5769.19</v>
    </oc>
    <nc r="D5">
      <v>6311.86</v>
    </nc>
  </rcc>
  <rcc rId="38532" sId="13" numFmtId="4">
    <oc r="D8">
      <v>296008</v>
    </oc>
    <nc r="D8">
      <v>300196</v>
    </nc>
  </rcc>
  <rcc rId="38533" sId="13">
    <oc r="E5">
      <f>265.01+19</f>
    </oc>
    <nc r="E5">
      <f>303.24+21.74</f>
    </nc>
  </rcc>
  <rcc rId="38534" sId="13">
    <oc r="G5">
      <v>279.92</v>
    </oc>
    <nc r="G5">
      <v>139.97999999999999</v>
    </nc>
  </rcc>
  <rcc rId="38535" sId="13">
    <oc r="E7">
      <f>1646-F7</f>
    </oc>
    <nc r="E7">
      <f>1598-F7</f>
    </nc>
  </rcc>
  <rcc rId="38536" sId="13">
    <oc r="F7">
      <f>163*3.23</f>
    </oc>
    <nc r="F7">
      <f>161*3.23</f>
    </nc>
  </rcc>
  <rcc rId="38537" sId="13">
    <oc r="F8">
      <f>163*4.33</f>
    </oc>
    <nc r="F8">
      <f>161*4.33</f>
    </nc>
  </rcc>
  <rcc rId="38538" sId="13" numFmtId="4">
    <oc r="E8">
      <v>2199</v>
    </oc>
    <nc r="E8">
      <v>2014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J20" start="0" length="0">
    <dxf>
      <numFmt numFmtId="167" formatCode="_-* #,##0_р_._-;\-* #,##0_р_._-;_-* &quot;-&quot;??_р_._-;_-@_-"/>
    </dxf>
  </rfmt>
  <rcc rId="38552" sId="13">
    <oc r="E10">
      <f>120040-F10-G10</f>
    </oc>
    <nc r="E10">
      <f>('Норматив ээ'!H19+'Норматив ээ'!H21)-F10-G10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6" sId="13" numFmtId="4">
    <oc r="E8">
      <v>2014</v>
    </oc>
    <nc r="E8">
      <f>2014-198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80" sId="1">
    <oc r="A2" t="inlineStr">
      <is>
        <t>по потреблению электроэнергии за период с  24.11.2023г. по  18.12.2023г.</t>
      </is>
    </oc>
    <nc r="A2" t="inlineStr">
      <is>
        <t>по потреблению электроэнергии за период с  19.12.2023г. по  22.01.2024г.</t>
      </is>
    </nc>
  </rcc>
  <rcc rId="38581" sId="1">
    <oc r="C8">
      <v>7378</v>
    </oc>
    <nc r="C8">
      <v>7435</v>
    </nc>
  </rcc>
  <rcc rId="38582" sId="1">
    <oc r="C9">
      <v>3162</v>
    </oc>
    <nc r="C9">
      <v>3195</v>
    </nc>
  </rcc>
  <rcc rId="38583" sId="1">
    <oc r="C10">
      <v>15545</v>
    </oc>
    <nc r="C10">
      <v>15730</v>
    </nc>
  </rcc>
  <rcc rId="38584" sId="1">
    <oc r="C11">
      <v>20666</v>
    </oc>
    <nc r="C11">
      <v>20969</v>
    </nc>
  </rcc>
  <rcc rId="38585" sId="1">
    <oc r="D8">
      <v>7435</v>
    </oc>
    <nc r="D8"/>
  </rcc>
  <rcc rId="38586" sId="1">
    <oc r="D9">
      <v>3195</v>
    </oc>
    <nc r="D9"/>
  </rcc>
  <rcc rId="38587" sId="1">
    <oc r="D10">
      <v>15730</v>
    </oc>
    <nc r="D10"/>
  </rcc>
  <rcc rId="38588" sId="1">
    <oc r="D11">
      <v>20969</v>
    </oc>
    <nc r="D11"/>
  </rcc>
  <rcc rId="38589" sId="1">
    <oc r="C18">
      <v>12573</v>
    </oc>
    <nc r="C18">
      <v>12682</v>
    </nc>
  </rcc>
  <rcc rId="38590" sId="1">
    <oc r="C19">
      <v>3507</v>
    </oc>
    <nc r="C19">
      <v>3539</v>
    </nc>
  </rcc>
  <rcc rId="38591" sId="1">
    <oc r="C20">
      <v>11236</v>
    </oc>
    <nc r="C20">
      <v>11398</v>
    </nc>
  </rcc>
  <rcc rId="38592" sId="1">
    <oc r="C21">
      <v>13798</v>
    </oc>
    <nc r="C21">
      <v>13966</v>
    </nc>
  </rcc>
  <rcc rId="38593" sId="1">
    <oc r="D18">
      <v>12682</v>
    </oc>
    <nc r="D18"/>
  </rcc>
  <rcc rId="38594" sId="1">
    <oc r="D19">
      <v>3539</v>
    </oc>
    <nc r="D19"/>
  </rcc>
  <rcc rId="38595" sId="1">
    <oc r="D20">
      <v>11398</v>
    </oc>
    <nc r="D20"/>
  </rcc>
  <rcc rId="38596" sId="1">
    <oc r="D21">
      <v>13966</v>
    </oc>
    <nc r="D21"/>
  </rcc>
  <rcc rId="38597" sId="1">
    <oc r="C30">
      <v>4425</v>
    </oc>
    <nc r="C30">
      <v>4478</v>
    </nc>
  </rcc>
  <rcc rId="38598" sId="1">
    <oc r="C31">
      <v>4193</v>
    </oc>
    <nc r="C31">
      <v>4246</v>
    </nc>
  </rcc>
  <rcc rId="38599" sId="1">
    <oc r="C33">
      <v>20469</v>
    </oc>
    <nc r="C33">
      <v>20894</v>
    </nc>
  </rcc>
  <rcc rId="38600" sId="1">
    <oc r="C34">
      <v>15270</v>
    </oc>
    <nc r="C34">
      <v>15539</v>
    </nc>
  </rcc>
  <rfmt sheetId="1" sqref="C35" start="0" length="0">
    <dxf/>
  </rfmt>
  <rcc rId="38601" sId="1">
    <oc r="C36">
      <v>16050</v>
    </oc>
    <nc r="C36">
      <v>16169</v>
    </nc>
  </rcc>
  <rcc rId="38602" sId="1">
    <oc r="C37">
      <v>2728</v>
    </oc>
    <nc r="C37">
      <v>2756</v>
    </nc>
  </rcc>
  <rcc rId="38603" sId="1">
    <oc r="C38">
      <v>30174</v>
    </oc>
    <nc r="C38">
      <v>30550</v>
    </nc>
  </rcc>
  <rcc rId="38604" sId="1">
    <oc r="C39">
      <v>24976</v>
    </oc>
    <nc r="C39">
      <v>25348</v>
    </nc>
  </rcc>
  <rcc rId="38605" sId="1">
    <oc r="D30">
      <v>4478</v>
    </oc>
    <nc r="D30"/>
  </rcc>
  <rcc rId="38606" sId="1">
    <oc r="D31">
      <v>4246</v>
    </oc>
    <nc r="D31"/>
  </rcc>
  <rcc rId="38607" sId="1">
    <oc r="D33">
      <v>20894</v>
    </oc>
    <nc r="D33"/>
  </rcc>
  <rcc rId="38608" sId="1">
    <oc r="D34">
      <v>15539</v>
    </oc>
    <nc r="D34"/>
  </rcc>
  <rcc rId="38609" sId="1">
    <oc r="D36">
      <v>16169</v>
    </oc>
    <nc r="D36"/>
  </rcc>
  <rcc rId="38610" sId="1">
    <oc r="D37">
      <v>2756</v>
    </oc>
    <nc r="D37"/>
  </rcc>
  <rcc rId="38611" sId="1">
    <oc r="D38">
      <v>30550</v>
    </oc>
    <nc r="D38"/>
  </rcc>
  <rcc rId="38612" sId="1">
    <oc r="D39">
      <v>25348</v>
    </oc>
    <nc r="D39"/>
  </rcc>
  <rcc rId="38613" sId="1">
    <oc r="C45">
      <v>13350</v>
    </oc>
    <nc r="C45">
      <v>13491</v>
    </nc>
  </rcc>
  <rcc rId="38614" sId="1">
    <oc r="C46">
      <v>7879</v>
    </oc>
    <nc r="C46">
      <v>8013</v>
    </nc>
  </rcc>
  <rcc rId="38615" sId="1">
    <oc r="C47">
      <v>1523</v>
    </oc>
    <nc r="C47">
      <v>1536</v>
    </nc>
  </rcc>
  <rcc rId="38616" sId="1">
    <oc r="D45">
      <v>13491</v>
    </oc>
    <nc r="D45"/>
  </rcc>
  <rcc rId="38617" sId="1">
    <oc r="D46">
      <v>8013</v>
    </oc>
    <nc r="D46"/>
  </rcc>
  <rcc rId="38618" sId="1">
    <oc r="D47">
      <v>1536</v>
    </oc>
    <nc r="D47"/>
  </rcc>
  <rcc rId="38619" sId="2">
    <oc r="E2" t="inlineStr">
      <is>
        <t>Декабрь</t>
      </is>
    </oc>
    <nc r="E2" t="inlineStr">
      <is>
        <t>Январь</t>
      </is>
    </nc>
  </rcc>
  <rcc rId="38620" sId="2">
    <oc r="D6">
      <v>1435</v>
    </oc>
    <nc r="D6">
      <v>1545</v>
    </nc>
  </rcc>
  <rcc rId="38621" sId="2">
    <oc r="D7">
      <v>23820</v>
    </oc>
    <nc r="D7">
      <v>23985</v>
    </nc>
  </rcc>
  <rcc rId="38622" sId="2">
    <oc r="D8">
      <v>21190</v>
    </oc>
    <nc r="D8">
      <v>21330</v>
    </nc>
  </rcc>
  <rcc rId="38623" sId="2">
    <oc r="D9">
      <v>27610</v>
    </oc>
    <nc r="D9">
      <v>28515</v>
    </nc>
  </rcc>
  <rcc rId="38624" sId="2">
    <oc r="D11">
      <v>27320</v>
    </oc>
    <nc r="D11">
      <v>27455</v>
    </nc>
  </rcc>
  <rcc rId="38625" sId="2">
    <oc r="D12">
      <v>20785</v>
    </oc>
    <nc r="D12">
      <v>20895</v>
    </nc>
  </rcc>
  <rcc rId="38626" sId="2">
    <oc r="D13">
      <v>32320</v>
    </oc>
    <nc r="D13">
      <v>33075</v>
    </nc>
  </rcc>
  <rcc rId="38627" sId="2">
    <oc r="D14">
      <v>22220</v>
    </oc>
    <nc r="D14">
      <v>22330</v>
    </nc>
  </rcc>
  <rcc rId="38628" sId="2">
    <oc r="D15">
      <v>42195</v>
    </oc>
    <nc r="D15">
      <v>42425</v>
    </nc>
  </rcc>
  <rcc rId="38629" sId="2">
    <oc r="D16">
      <v>43605</v>
    </oc>
    <nc r="D16">
      <v>43645</v>
    </nc>
  </rcc>
  <rcc rId="38630" sId="2">
    <oc r="D17">
      <v>36865</v>
    </oc>
    <nc r="D17">
      <v>37235</v>
    </nc>
  </rcc>
  <rcc rId="38631" sId="2">
    <oc r="D18">
      <v>17805</v>
    </oc>
    <nc r="D18">
      <v>17960</v>
    </nc>
  </rcc>
  <rcc rId="38632" sId="2">
    <oc r="D19">
      <v>2885</v>
    </oc>
    <nc r="D19">
      <v>2930</v>
    </nc>
  </rcc>
  <rcc rId="38633" sId="2">
    <oc r="D20">
      <v>2885</v>
    </oc>
    <nc r="D20">
      <v>2900</v>
    </nc>
  </rcc>
  <rcc rId="38634" sId="2">
    <oc r="D21">
      <v>29430</v>
    </oc>
    <nc r="D21">
      <v>29645</v>
    </nc>
  </rcc>
  <rcc rId="38635" sId="2">
    <oc r="D22">
      <v>7865</v>
    </oc>
    <nc r="D22">
      <v>8170</v>
    </nc>
  </rcc>
  <rcc rId="38636" sId="2">
    <oc r="D23">
      <v>1310</v>
    </oc>
    <nc r="D23">
      <v>1440</v>
    </nc>
  </rcc>
  <rcc rId="38637" sId="2">
    <oc r="D24">
      <v>9390</v>
    </oc>
    <nc r="D24">
      <v>9655</v>
    </nc>
  </rcc>
  <rcc rId="38638" sId="2">
    <oc r="D25">
      <v>14805</v>
    </oc>
    <nc r="D25">
      <v>14935</v>
    </nc>
  </rcc>
  <rcc rId="38639" sId="2">
    <oc r="D26">
      <v>14075</v>
    </oc>
    <nc r="D26">
      <v>14780</v>
    </nc>
  </rcc>
  <rcc rId="38640" sId="2">
    <oc r="D27">
      <v>50535</v>
    </oc>
    <nc r="D27">
      <v>50595</v>
    </nc>
  </rcc>
  <rcc rId="38641" sId="2">
    <oc r="D28">
      <v>12520</v>
    </oc>
    <nc r="D28">
      <v>12615</v>
    </nc>
  </rcc>
  <rcc rId="38642" sId="2">
    <oc r="D29">
      <v>65630</v>
    </oc>
    <nc r="D29">
      <v>67190</v>
    </nc>
  </rcc>
  <rcc rId="38643" sId="2">
    <oc r="D30">
      <v>9060</v>
    </oc>
    <nc r="D30">
      <v>9240</v>
    </nc>
  </rcc>
  <rcc rId="38644" sId="2">
    <oc r="D31">
      <v>2520</v>
    </oc>
    <nc r="D31">
      <v>2525</v>
    </nc>
  </rcc>
  <rcc rId="38645" sId="2">
    <oc r="D32">
      <v>26275</v>
    </oc>
    <nc r="D32">
      <v>26400</v>
    </nc>
  </rcc>
  <rcc rId="38646" sId="2">
    <oc r="D33">
      <v>135</v>
    </oc>
    <nc r="D33">
      <v>205</v>
    </nc>
  </rcc>
  <rcc rId="38647" sId="2">
    <oc r="D34">
      <v>49710</v>
    </oc>
    <nc r="D34">
      <v>50135</v>
    </nc>
  </rcc>
  <rcc rId="38648" sId="2">
    <oc r="D35">
      <v>56975</v>
    </oc>
    <nc r="D35">
      <v>57285</v>
    </nc>
  </rcc>
  <rcc rId="38649" sId="2">
    <oc r="D36">
      <v>14940</v>
    </oc>
    <nc r="D36">
      <v>15065</v>
    </nc>
  </rcc>
  <rcc rId="38650" sId="2">
    <oc r="D37">
      <v>37310</v>
    </oc>
    <nc r="D37">
      <v>37625</v>
    </nc>
  </rcc>
  <rcc rId="38651" sId="2">
    <oc r="D38">
      <v>44560</v>
    </oc>
    <nc r="D38">
      <v>45035</v>
    </nc>
  </rcc>
  <rcc rId="38652" sId="2">
    <oc r="D39">
      <v>32975</v>
    </oc>
    <nc r="D39">
      <v>33250</v>
    </nc>
  </rcc>
  <rcc rId="38653" sId="2">
    <oc r="D40">
      <v>30685</v>
    </oc>
    <nc r="D40">
      <v>30880</v>
    </nc>
  </rcc>
  <rcc rId="38654" sId="2">
    <oc r="D41">
      <v>32445</v>
    </oc>
    <nc r="D41">
      <v>32720</v>
    </nc>
  </rcc>
  <rcc rId="38655" sId="2">
    <oc r="D42">
      <v>31595</v>
    </oc>
    <nc r="D42">
      <v>31700</v>
    </nc>
  </rcc>
  <rcc rId="38656" sId="2">
    <oc r="D43">
      <v>6790</v>
    </oc>
    <nc r="D43">
      <v>6930</v>
    </nc>
  </rcc>
  <rcc rId="38657" sId="2">
    <oc r="D44">
      <v>36195</v>
    </oc>
    <nc r="D44">
      <v>36430</v>
    </nc>
  </rcc>
  <rcc rId="38658" sId="2">
    <oc r="D45">
      <v>25330</v>
    </oc>
    <nc r="D45">
      <v>25735</v>
    </nc>
  </rcc>
  <rcc rId="38659" sId="2">
    <oc r="D46">
      <v>43745</v>
    </oc>
    <nc r="D46">
      <v>44045</v>
    </nc>
  </rcc>
  <rcc rId="38660" sId="2">
    <oc r="D47">
      <v>54045</v>
    </oc>
    <nc r="D47">
      <v>54275</v>
    </nc>
  </rcc>
  <rcc rId="38661" sId="2">
    <oc r="D48">
      <v>42410</v>
    </oc>
    <nc r="D48">
      <v>42545</v>
    </nc>
  </rcc>
  <rcc rId="38662" sId="2">
    <oc r="D49">
      <v>90060</v>
    </oc>
    <nc r="D49">
      <v>90270</v>
    </nc>
  </rcc>
  <rcc rId="38663" sId="2">
    <oc r="D50">
      <v>80335</v>
    </oc>
    <nc r="D50">
      <v>81130</v>
    </nc>
  </rcc>
  <rcc rId="38664" sId="2">
    <oc r="D51">
      <v>10585</v>
    </oc>
    <nc r="D51">
      <v>10775</v>
    </nc>
  </rcc>
  <rcc rId="38665" sId="2">
    <oc r="D52">
      <v>11995</v>
    </oc>
    <nc r="D52">
      <v>12090</v>
    </nc>
  </rcc>
  <rcc rId="38666" sId="2">
    <oc r="D53">
      <v>21530</v>
    </oc>
    <nc r="D53">
      <v>21775</v>
    </nc>
  </rcc>
  <rcc rId="38667" sId="2">
    <oc r="D54">
      <v>12290</v>
    </oc>
    <nc r="D54">
      <v>12740</v>
    </nc>
  </rcc>
  <rcc rId="38668" sId="2">
    <oc r="D55">
      <v>45465</v>
    </oc>
    <nc r="D55">
      <v>45585</v>
    </nc>
  </rcc>
  <rcc rId="38669" sId="2">
    <oc r="D56">
      <v>11805</v>
    </oc>
    <nc r="D56">
      <v>11955</v>
    </nc>
  </rcc>
  <rcc rId="38670" sId="2">
    <oc r="D57">
      <v>55</v>
    </oc>
    <nc r="D57">
      <v>410</v>
    </nc>
  </rcc>
  <rcc rId="38671" sId="2">
    <oc r="D58">
      <v>24125</v>
    </oc>
    <nc r="D58">
      <v>24285</v>
    </nc>
  </rcc>
  <rcc rId="38672" sId="2">
    <oc r="D59">
      <v>23615</v>
    </oc>
    <nc r="D59">
      <v>23790</v>
    </nc>
  </rcc>
  <rcc rId="38673" sId="2">
    <oc r="D60">
      <v>13280</v>
    </oc>
    <nc r="D60">
      <v>13285</v>
    </nc>
  </rcc>
  <rcc rId="38674" sId="2">
    <oc r="D61">
      <v>71420</v>
    </oc>
    <nc r="D61">
      <v>71625</v>
    </nc>
  </rcc>
  <rcc rId="38675" sId="2">
    <oc r="D62">
      <v>14590</v>
    </oc>
    <nc r="D62">
      <v>14800</v>
    </nc>
  </rcc>
  <rcc rId="38676" sId="2">
    <oc r="D63">
      <v>2160</v>
    </oc>
    <nc r="D63">
      <v>2165</v>
    </nc>
  </rcc>
  <rcc rId="38677" sId="2">
    <oc r="D64">
      <v>20730</v>
    </oc>
    <nc r="D64">
      <v>20835</v>
    </nc>
  </rcc>
  <rcc rId="38678" sId="2">
    <oc r="D65">
      <v>68230</v>
    </oc>
    <nc r="D65">
      <v>68720</v>
    </nc>
  </rcc>
  <rcc rId="38679" sId="2">
    <oc r="D66">
      <v>32790</v>
    </oc>
    <nc r="D66">
      <v>33200</v>
    </nc>
  </rcc>
  <rcc rId="38680" sId="2">
    <oc r="D67">
      <v>8200</v>
    </oc>
    <nc r="D67">
      <v>8270</v>
    </nc>
  </rcc>
  <rcc rId="38681" sId="2">
    <oc r="D68">
      <v>28065</v>
    </oc>
    <nc r="D68">
      <v>28330</v>
    </nc>
  </rcc>
  <rcc rId="38682" sId="2">
    <oc r="D69">
      <v>56255</v>
    </oc>
    <nc r="D69">
      <v>56500</v>
    </nc>
  </rcc>
  <rcc rId="38683" sId="2">
    <oc r="D70">
      <v>87990</v>
    </oc>
    <nc r="D70">
      <v>88500</v>
    </nc>
  </rcc>
  <rcc rId="38684" sId="2">
    <oc r="D71">
      <v>37415</v>
    </oc>
    <nc r="D71">
      <v>37530</v>
    </nc>
  </rcc>
  <rcc rId="38685" sId="2">
    <oc r="D72">
      <v>6820</v>
    </oc>
    <nc r="D72">
      <v>7055</v>
    </nc>
  </rcc>
  <rcc rId="38686" sId="2">
    <oc r="D73">
      <v>58890</v>
    </oc>
    <nc r="D73">
      <v>59485</v>
    </nc>
  </rcc>
  <rcc rId="38687" sId="2">
    <oc r="D74">
      <v>10015</v>
    </oc>
    <nc r="D74">
      <v>10035</v>
    </nc>
  </rcc>
  <rcc rId="38688" sId="2">
    <oc r="D76">
      <v>26985</v>
    </oc>
    <nc r="D76">
      <v>27130</v>
    </nc>
  </rcc>
  <rcc rId="38689" sId="2">
    <oc r="D77">
      <v>19990</v>
    </oc>
    <nc r="D77">
      <v>20350</v>
    </nc>
  </rcc>
  <rcc rId="38690" sId="2">
    <oc r="D78">
      <v>38155</v>
    </oc>
    <nc r="D78">
      <v>38530</v>
    </nc>
  </rcc>
  <rcc rId="38691" sId="2">
    <oc r="D79">
      <v>8350</v>
    </oc>
    <nc r="D79">
      <v>8445</v>
    </nc>
  </rcc>
  <rcc rId="38692" sId="2">
    <oc r="D80">
      <v>28885</v>
    </oc>
    <nc r="D80">
      <v>29020</v>
    </nc>
  </rcc>
  <rcc rId="38693" sId="2">
    <oc r="D81">
      <v>11255</v>
    </oc>
    <nc r="D81">
      <v>11430</v>
    </nc>
  </rcc>
  <rcc rId="38694" sId="2">
    <oc r="D82">
      <v>55</v>
    </oc>
    <nc r="D82">
      <v>260</v>
    </nc>
  </rcc>
  <rcc rId="38695" sId="2">
    <oc r="D83">
      <v>7990</v>
    </oc>
    <nc r="D83">
      <v>8020</v>
    </nc>
  </rcc>
  <rcc rId="38696" sId="2">
    <oc r="D84">
      <v>13345</v>
    </oc>
    <nc r="D84">
      <v>13475</v>
    </nc>
  </rcc>
  <rcc rId="38697" sId="2">
    <oc r="D85">
      <v>9925</v>
    </oc>
    <nc r="D85">
      <v>10070</v>
    </nc>
  </rcc>
  <rcc rId="38698" sId="2">
    <oc r="D86">
      <v>38645</v>
    </oc>
    <nc r="D86">
      <v>39180</v>
    </nc>
  </rcc>
  <rcc rId="38699" sId="2">
    <oc r="D87">
      <v>36080</v>
    </oc>
    <nc r="D87">
      <v>36160</v>
    </nc>
  </rcc>
  <rcc rId="38700" sId="2">
    <oc r="D88">
      <v>19465</v>
    </oc>
    <nc r="D88">
      <v>19540</v>
    </nc>
  </rcc>
  <rcc rId="38701" sId="2">
    <oc r="D89">
      <v>68710</v>
    </oc>
    <nc r="D89">
      <v>68915</v>
    </nc>
  </rcc>
  <rcc rId="38702" sId="2">
    <oc r="D90">
      <v>61680</v>
    </oc>
    <nc r="D90">
      <v>61945</v>
    </nc>
  </rcc>
  <rcc rId="38703" sId="2">
    <oc r="D91">
      <v>14740</v>
    </oc>
    <nc r="D91">
      <v>14940</v>
    </nc>
  </rcc>
  <rcc rId="38704" sId="2">
    <oc r="D92">
      <v>12830</v>
    </oc>
    <nc r="D92">
      <v>12980</v>
    </nc>
  </rcc>
  <rcc rId="38705" sId="2">
    <oc r="D93">
      <v>730</v>
    </oc>
    <nc r="D93">
      <v>740</v>
    </nc>
  </rcc>
  <rcc rId="38706" sId="2">
    <oc r="D94">
      <v>38150</v>
    </oc>
    <nc r="D94">
      <v>38370</v>
    </nc>
  </rcc>
  <rcc rId="38707" sId="2">
    <oc r="D95">
      <v>15085</v>
    </oc>
    <nc r="D95">
      <v>15350</v>
    </nc>
  </rcc>
  <rcc rId="38708" sId="2">
    <oc r="D96">
      <v>42250</v>
    </oc>
    <nc r="D96">
      <v>42390</v>
    </nc>
  </rcc>
  <rcc rId="38709" sId="2">
    <oc r="D97">
      <v>25645</v>
    </oc>
    <nc r="D97">
      <v>25730</v>
    </nc>
  </rcc>
  <rcc rId="38710" sId="2">
    <oc r="D98">
      <v>11715</v>
    </oc>
    <nc r="D98">
      <v>12090</v>
    </nc>
  </rcc>
  <rcc rId="38711" sId="2">
    <oc r="D99">
      <v>13055</v>
    </oc>
    <nc r="D99">
      <v>13120</v>
    </nc>
  </rcc>
  <rcc rId="38712" sId="2">
    <oc r="D100">
      <v>5205</v>
    </oc>
    <nc r="D100">
      <v>5330</v>
    </nc>
  </rcc>
  <rcc rId="38713" sId="2">
    <oc r="D101">
      <v>14880</v>
    </oc>
    <nc r="D101">
      <v>15110</v>
    </nc>
  </rcc>
  <rcc rId="38714" sId="2">
    <oc r="D102">
      <v>53585</v>
    </oc>
    <nc r="D102">
      <v>53790</v>
    </nc>
  </rcc>
  <rcc rId="38715" sId="2">
    <oc r="D103">
      <v>6700</v>
    </oc>
    <nc r="D103">
      <v>6755</v>
    </nc>
  </rcc>
  <rcc rId="38716" sId="2">
    <oc r="D104">
      <v>23450</v>
    </oc>
    <nc r="D104">
      <v>23575</v>
    </nc>
  </rcc>
  <rcc rId="38717" sId="2">
    <oc r="D105">
      <v>21220</v>
    </oc>
    <nc r="D105">
      <v>21260</v>
    </nc>
  </rcc>
  <rcc rId="38718" sId="2">
    <oc r="D106">
      <v>94125</v>
    </oc>
    <nc r="D106">
      <v>94735</v>
    </nc>
  </rcc>
  <rcc rId="38719" sId="2">
    <oc r="D108">
      <v>31115</v>
    </oc>
    <nc r="D108">
      <v>31435</v>
    </nc>
  </rcc>
  <rcc rId="38720" sId="2">
    <oc r="D109">
      <v>22890</v>
    </oc>
    <nc r="D109">
      <v>23235</v>
    </nc>
  </rcc>
  <rcc rId="38721" sId="2">
    <oc r="D110">
      <v>11960</v>
    </oc>
    <nc r="D110">
      <v>12245</v>
    </nc>
  </rcc>
  <rcc rId="38722" sId="2">
    <oc r="D111">
      <v>24880</v>
    </oc>
    <nc r="D111">
      <v>24930</v>
    </nc>
  </rcc>
  <rcc rId="38723" sId="2">
    <oc r="D112">
      <v>17395</v>
    </oc>
    <nc r="D112">
      <v>17475</v>
    </nc>
  </rcc>
  <rcc rId="38724" sId="2">
    <oc r="D113">
      <v>57715</v>
    </oc>
    <nc r="D113">
      <v>57915</v>
    </nc>
  </rcc>
  <rcc rId="38725" sId="2">
    <oc r="D114">
      <v>16380</v>
    </oc>
    <nc r="D114">
      <v>16520</v>
    </nc>
  </rcc>
  <rcc rId="38726" sId="2">
    <oc r="D115">
      <v>49590</v>
    </oc>
    <nc r="D115">
      <v>49740</v>
    </nc>
  </rcc>
  <rcc rId="38727" sId="2">
    <oc r="D116">
      <v>21270</v>
    </oc>
    <nc r="D116">
      <v>21335</v>
    </nc>
  </rcc>
  <rcc rId="38728" sId="2">
    <oc r="D117">
      <v>8795</v>
    </oc>
    <nc r="D117">
      <v>8920</v>
    </nc>
  </rcc>
  <rcc rId="38729" sId="2">
    <oc r="E6">
      <v>1545</v>
    </oc>
    <nc r="E6"/>
  </rcc>
  <rcc rId="38730" sId="2">
    <oc r="E7">
      <v>23985</v>
    </oc>
    <nc r="E7"/>
  </rcc>
  <rcc rId="38731" sId="2">
    <oc r="E8">
      <v>21330</v>
    </oc>
    <nc r="E8"/>
  </rcc>
  <rcc rId="38732" sId="2">
    <oc r="E9">
      <v>28515</v>
    </oc>
    <nc r="E9"/>
  </rcc>
  <rcc rId="38733" sId="2">
    <oc r="E11">
      <v>27455</v>
    </oc>
    <nc r="E11"/>
  </rcc>
  <rcc rId="38734" sId="2">
    <oc r="E12">
      <v>20895</v>
    </oc>
    <nc r="E12"/>
  </rcc>
  <rcc rId="38735" sId="2">
    <oc r="E13">
      <v>33075</v>
    </oc>
    <nc r="E13"/>
  </rcc>
  <rcc rId="38736" sId="2">
    <oc r="E14">
      <v>22330</v>
    </oc>
    <nc r="E14"/>
  </rcc>
  <rcc rId="38737" sId="2">
    <oc r="E15">
      <v>42425</v>
    </oc>
    <nc r="E15"/>
  </rcc>
  <rcc rId="38738" sId="2">
    <oc r="E16">
      <v>43645</v>
    </oc>
    <nc r="E16"/>
  </rcc>
  <rcc rId="38739" sId="2">
    <oc r="E17">
      <v>37235</v>
    </oc>
    <nc r="E17"/>
  </rcc>
  <rcc rId="38740" sId="2">
    <oc r="E18">
      <v>17960</v>
    </oc>
    <nc r="E18"/>
  </rcc>
  <rcc rId="38741" sId="2">
    <oc r="E19">
      <v>2930</v>
    </oc>
    <nc r="E19"/>
  </rcc>
  <rcc rId="38742" sId="2">
    <oc r="E20">
      <v>2900</v>
    </oc>
    <nc r="E20"/>
  </rcc>
  <rcc rId="38743" sId="2">
    <oc r="E21">
      <v>29645</v>
    </oc>
    <nc r="E21"/>
  </rcc>
  <rcc rId="38744" sId="2">
    <oc r="E22">
      <v>8170</v>
    </oc>
    <nc r="E22"/>
  </rcc>
  <rcc rId="38745" sId="2">
    <oc r="E23">
      <v>1440</v>
    </oc>
    <nc r="E23"/>
  </rcc>
  <rcc rId="38746" sId="2">
    <oc r="E24">
      <v>9655</v>
    </oc>
    <nc r="E24"/>
  </rcc>
  <rcc rId="38747" sId="2">
    <oc r="E25">
      <v>14935</v>
    </oc>
    <nc r="E25"/>
  </rcc>
  <rcc rId="38748" sId="2">
    <oc r="E26">
      <v>14780</v>
    </oc>
    <nc r="E26"/>
  </rcc>
  <rcc rId="38749" sId="2">
    <oc r="E27">
      <v>50595</v>
    </oc>
    <nc r="E27"/>
  </rcc>
  <rcc rId="38750" sId="2">
    <oc r="E28">
      <v>12615</v>
    </oc>
    <nc r="E28"/>
  </rcc>
  <rcc rId="38751" sId="2">
    <oc r="E29">
      <v>67190</v>
    </oc>
    <nc r="E29"/>
  </rcc>
  <rcc rId="38752" sId="2">
    <oc r="E30">
      <v>9240</v>
    </oc>
    <nc r="E30"/>
  </rcc>
  <rcc rId="38753" sId="2">
    <oc r="E31">
      <v>2525</v>
    </oc>
    <nc r="E31"/>
  </rcc>
  <rcc rId="38754" sId="2">
    <oc r="E32">
      <v>26400</v>
    </oc>
    <nc r="E32"/>
  </rcc>
  <rcc rId="38755" sId="2">
    <oc r="E33">
      <v>205</v>
    </oc>
    <nc r="E33"/>
  </rcc>
  <rcc rId="38756" sId="2">
    <oc r="E34">
      <v>50135</v>
    </oc>
    <nc r="E34"/>
  </rcc>
  <rcc rId="38757" sId="2">
    <oc r="E35">
      <v>57285</v>
    </oc>
    <nc r="E35"/>
  </rcc>
  <rcc rId="38758" sId="2">
    <oc r="E36">
      <v>15065</v>
    </oc>
    <nc r="E36"/>
  </rcc>
  <rcc rId="38759" sId="2">
    <oc r="E37">
      <v>37625</v>
    </oc>
    <nc r="E37"/>
  </rcc>
  <rcc rId="38760" sId="2">
    <oc r="E38">
      <v>45035</v>
    </oc>
    <nc r="E38"/>
  </rcc>
  <rcc rId="38761" sId="2">
    <oc r="E39">
      <v>33250</v>
    </oc>
    <nc r="E39"/>
  </rcc>
  <rcc rId="38762" sId="2">
    <oc r="E40">
      <v>30880</v>
    </oc>
    <nc r="E40"/>
  </rcc>
  <rcc rId="38763" sId="2">
    <oc r="E41">
      <v>32720</v>
    </oc>
    <nc r="E41"/>
  </rcc>
  <rcc rId="38764" sId="2">
    <oc r="E42">
      <v>31700</v>
    </oc>
    <nc r="E42"/>
  </rcc>
  <rcc rId="38765" sId="2">
    <oc r="E43">
      <v>6930</v>
    </oc>
    <nc r="E43"/>
  </rcc>
  <rcc rId="38766" sId="2">
    <oc r="E44">
      <v>36430</v>
    </oc>
    <nc r="E44"/>
  </rcc>
  <rcc rId="38767" sId="2">
    <oc r="E45">
      <v>25735</v>
    </oc>
    <nc r="E45"/>
  </rcc>
  <rcc rId="38768" sId="2">
    <oc r="E46">
      <v>44045</v>
    </oc>
    <nc r="E46"/>
  </rcc>
  <rcc rId="38769" sId="2">
    <oc r="E47">
      <v>54275</v>
    </oc>
    <nc r="E47"/>
  </rcc>
  <rcc rId="38770" sId="2">
    <oc r="E48">
      <v>42545</v>
    </oc>
    <nc r="E48"/>
  </rcc>
  <rcc rId="38771" sId="2">
    <oc r="E49">
      <v>90270</v>
    </oc>
    <nc r="E49"/>
  </rcc>
  <rcc rId="38772" sId="2">
    <oc r="E50">
      <v>81130</v>
    </oc>
    <nc r="E50"/>
  </rcc>
  <rcc rId="38773" sId="2">
    <oc r="E51">
      <v>10775</v>
    </oc>
    <nc r="E51"/>
  </rcc>
  <rcc rId="38774" sId="2">
    <oc r="E52">
      <v>12090</v>
    </oc>
    <nc r="E52"/>
  </rcc>
  <rcc rId="38775" sId="2">
    <oc r="E53">
      <v>21775</v>
    </oc>
    <nc r="E53"/>
  </rcc>
  <rcc rId="38776" sId="2">
    <oc r="E54">
      <v>12740</v>
    </oc>
    <nc r="E54"/>
  </rcc>
  <rcc rId="38777" sId="2">
    <oc r="E55">
      <v>45585</v>
    </oc>
    <nc r="E55"/>
  </rcc>
  <rcc rId="38778" sId="2">
    <oc r="E56">
      <v>11955</v>
    </oc>
    <nc r="E56"/>
  </rcc>
  <rcc rId="38779" sId="2">
    <oc r="E57">
      <v>410</v>
    </oc>
    <nc r="E57"/>
  </rcc>
  <rcc rId="38780" sId="2">
    <oc r="E58">
      <v>24285</v>
    </oc>
    <nc r="E58"/>
  </rcc>
  <rcc rId="38781" sId="2">
    <oc r="E59">
      <v>23790</v>
    </oc>
    <nc r="E59"/>
  </rcc>
  <rcc rId="38782" sId="2">
    <oc r="E60">
      <v>13285</v>
    </oc>
    <nc r="E60"/>
  </rcc>
  <rcc rId="38783" sId="2">
    <oc r="E61">
      <v>71625</v>
    </oc>
    <nc r="E61"/>
  </rcc>
  <rcc rId="38784" sId="2">
    <oc r="E62">
      <v>14800</v>
    </oc>
    <nc r="E62"/>
  </rcc>
  <rcc rId="38785" sId="2">
    <oc r="E63">
      <v>2165</v>
    </oc>
    <nc r="E63"/>
  </rcc>
  <rcc rId="38786" sId="2">
    <oc r="E64">
      <v>20835</v>
    </oc>
    <nc r="E64"/>
  </rcc>
  <rcc rId="38787" sId="2">
    <oc r="E65">
      <v>68720</v>
    </oc>
    <nc r="E65"/>
  </rcc>
  <rcc rId="38788" sId="2">
    <oc r="E66">
      <v>33200</v>
    </oc>
    <nc r="E66"/>
  </rcc>
  <rcc rId="38789" sId="2">
    <oc r="E67">
      <v>8270</v>
    </oc>
    <nc r="E67"/>
  </rcc>
  <rcc rId="38790" sId="2">
    <oc r="E68">
      <v>28330</v>
    </oc>
    <nc r="E68"/>
  </rcc>
  <rcc rId="38791" sId="2">
    <oc r="E69">
      <v>56500</v>
    </oc>
    <nc r="E69"/>
  </rcc>
  <rcc rId="38792" sId="2">
    <oc r="E70">
      <v>88500</v>
    </oc>
    <nc r="E70"/>
  </rcc>
  <rcc rId="38793" sId="2">
    <oc r="E71">
      <v>37530</v>
    </oc>
    <nc r="E71"/>
  </rcc>
  <rcc rId="38794" sId="2">
    <oc r="E72">
      <v>7055</v>
    </oc>
    <nc r="E72"/>
  </rcc>
  <rcc rId="38795" sId="2">
    <oc r="E73">
      <v>59485</v>
    </oc>
    <nc r="E73"/>
  </rcc>
  <rcc rId="38796" sId="2">
    <oc r="E74">
      <v>10035</v>
    </oc>
    <nc r="E74"/>
  </rcc>
  <rcc rId="38797" sId="2">
    <oc r="E75">
      <v>275</v>
    </oc>
    <nc r="E75"/>
  </rcc>
  <rcc rId="38798" sId="2">
    <oc r="E76">
      <v>27130</v>
    </oc>
    <nc r="E76"/>
  </rcc>
  <rcc rId="38799" sId="2">
    <oc r="E77">
      <v>20350</v>
    </oc>
    <nc r="E77"/>
  </rcc>
  <rcc rId="38800" sId="2">
    <oc r="E78">
      <v>38530</v>
    </oc>
    <nc r="E78"/>
  </rcc>
  <rcc rId="38801" sId="2">
    <oc r="E79">
      <v>8445</v>
    </oc>
    <nc r="E79"/>
  </rcc>
  <rcc rId="38802" sId="2">
    <oc r="E80">
      <v>29020</v>
    </oc>
    <nc r="E80"/>
  </rcc>
  <rcc rId="38803" sId="2">
    <oc r="E81">
      <v>11430</v>
    </oc>
    <nc r="E81"/>
  </rcc>
  <rcc rId="38804" sId="2">
    <oc r="E82">
      <v>260</v>
    </oc>
    <nc r="E82"/>
  </rcc>
  <rcc rId="38805" sId="2">
    <oc r="E83">
      <v>8020</v>
    </oc>
    <nc r="E83"/>
  </rcc>
  <rcc rId="38806" sId="2">
    <oc r="E84">
      <v>13475</v>
    </oc>
    <nc r="E84"/>
  </rcc>
  <rcc rId="38807" sId="2">
    <oc r="E85">
      <v>10070</v>
    </oc>
    <nc r="E85"/>
  </rcc>
  <rcc rId="38808" sId="2">
    <oc r="E86">
      <v>39180</v>
    </oc>
    <nc r="E86"/>
  </rcc>
  <rcc rId="38809" sId="2">
    <oc r="E87">
      <v>36160</v>
    </oc>
    <nc r="E87"/>
  </rcc>
  <rcc rId="38810" sId="2">
    <oc r="E88">
      <v>19540</v>
    </oc>
    <nc r="E88"/>
  </rcc>
  <rcc rId="38811" sId="2">
    <oc r="E89">
      <v>68915</v>
    </oc>
    <nc r="E89"/>
  </rcc>
  <rcc rId="38812" sId="2">
    <oc r="E90">
      <v>61945</v>
    </oc>
    <nc r="E90"/>
  </rcc>
  <rcc rId="38813" sId="2">
    <oc r="E91">
      <v>14940</v>
    </oc>
    <nc r="E91"/>
  </rcc>
  <rcc rId="38814" sId="2">
    <oc r="E92">
      <v>12980</v>
    </oc>
    <nc r="E92"/>
  </rcc>
  <rcc rId="38815" sId="2">
    <oc r="E93">
      <v>740</v>
    </oc>
    <nc r="E93"/>
  </rcc>
  <rcc rId="38816" sId="2">
    <oc r="E94">
      <v>38370</v>
    </oc>
    <nc r="E94"/>
  </rcc>
  <rcc rId="38817" sId="2">
    <oc r="E95">
      <v>15350</v>
    </oc>
    <nc r="E95"/>
  </rcc>
  <rcc rId="38818" sId="2">
    <oc r="E96">
      <v>42390</v>
    </oc>
    <nc r="E96"/>
  </rcc>
  <rcc rId="38819" sId="2">
    <oc r="E97">
      <v>25730</v>
    </oc>
    <nc r="E97"/>
  </rcc>
  <rcc rId="38820" sId="2">
    <oc r="E98">
      <v>12090</v>
    </oc>
    <nc r="E98"/>
  </rcc>
  <rcc rId="38821" sId="2">
    <oc r="E99">
      <v>13120</v>
    </oc>
    <nc r="E99"/>
  </rcc>
  <rcc rId="38822" sId="2">
    <oc r="E100">
      <v>5330</v>
    </oc>
    <nc r="E100"/>
  </rcc>
  <rcc rId="38823" sId="2">
    <oc r="E101">
      <v>15110</v>
    </oc>
    <nc r="E101"/>
  </rcc>
  <rcc rId="38824" sId="2">
    <oc r="E102">
      <v>53790</v>
    </oc>
    <nc r="E102"/>
  </rcc>
  <rcc rId="38825" sId="2">
    <oc r="E103">
      <v>6755</v>
    </oc>
    <nc r="E103"/>
  </rcc>
  <rcc rId="38826" sId="2">
    <oc r="E104">
      <v>23575</v>
    </oc>
    <nc r="E104"/>
  </rcc>
  <rcc rId="38827" sId="2">
    <oc r="E105">
      <v>21260</v>
    </oc>
    <nc r="E105"/>
  </rcc>
  <rcc rId="38828" sId="2">
    <oc r="E106">
      <v>94735</v>
    </oc>
    <nc r="E106"/>
  </rcc>
  <rcc rId="38829" sId="2">
    <oc r="E107">
      <v>11055</v>
    </oc>
    <nc r="E107"/>
  </rcc>
  <rcc rId="38830" sId="2">
    <oc r="E108">
      <v>31435</v>
    </oc>
    <nc r="E108"/>
  </rcc>
  <rcc rId="38831" sId="2">
    <oc r="E109">
      <v>23235</v>
    </oc>
    <nc r="E109"/>
  </rcc>
  <rcc rId="38832" sId="2">
    <oc r="E110">
      <v>12245</v>
    </oc>
    <nc r="E110"/>
  </rcc>
  <rcc rId="38833" sId="2">
    <oc r="E111">
      <v>24930</v>
    </oc>
    <nc r="E111"/>
  </rcc>
  <rcc rId="38834" sId="2">
    <oc r="E112">
      <v>17475</v>
    </oc>
    <nc r="E112"/>
  </rcc>
  <rcc rId="38835" sId="2">
    <oc r="E113">
      <v>57915</v>
    </oc>
    <nc r="E113"/>
  </rcc>
  <rcc rId="38836" sId="2">
    <oc r="E114">
      <v>16520</v>
    </oc>
    <nc r="E114"/>
  </rcc>
  <rcc rId="38837" sId="2">
    <oc r="E115">
      <v>49740</v>
    </oc>
    <nc r="E115"/>
  </rcc>
  <rcc rId="38838" sId="2">
    <oc r="E116">
      <v>21335</v>
    </oc>
    <nc r="E116"/>
  </rcc>
  <rcc rId="38839" sId="2">
    <oc r="E117">
      <v>8920</v>
    </oc>
    <nc r="E117"/>
  </rcc>
  <rcc rId="38840" sId="3">
    <oc r="E2" t="inlineStr">
      <is>
        <t>Декабрь</t>
      </is>
    </oc>
    <nc r="E2" t="inlineStr">
      <is>
        <t>Январь</t>
      </is>
    </nc>
  </rcc>
  <rcc rId="38841" sId="3">
    <oc r="D7">
      <v>13945</v>
    </oc>
    <nc r="D7">
      <v>14095</v>
    </nc>
  </rcc>
  <rcc rId="38842" sId="3">
    <oc r="D8">
      <v>965</v>
    </oc>
    <nc r="D8">
      <v>995</v>
    </nc>
  </rcc>
  <rcc rId="38843" sId="3">
    <oc r="D9">
      <v>15590</v>
    </oc>
    <nc r="D9">
      <v>15675</v>
    </nc>
  </rcc>
  <rcc rId="38844" sId="3">
    <oc r="D10">
      <v>14640</v>
    </oc>
    <nc r="D10">
      <v>14815</v>
    </nc>
  </rcc>
  <rcc rId="38845" sId="3">
    <oc r="D11">
      <v>945</v>
    </oc>
    <nc r="D11">
      <v>950</v>
    </nc>
  </rcc>
  <rcc rId="38846" sId="3">
    <oc r="D12">
      <v>29410</v>
    </oc>
    <nc r="D12">
      <v>29505</v>
    </nc>
  </rcc>
  <rcc rId="38847" sId="3">
    <oc r="D13">
      <v>12030</v>
    </oc>
    <nc r="D13">
      <v>12250</v>
    </nc>
  </rcc>
  <rcc rId="38848" sId="3">
    <oc r="D14">
      <v>19380</v>
    </oc>
    <nc r="D14">
      <v>19500</v>
    </nc>
  </rcc>
  <rcc rId="38849" sId="3">
    <oc r="D15">
      <v>4855</v>
    </oc>
    <nc r="D15">
      <v>5115</v>
    </nc>
  </rcc>
  <rcc rId="38850" sId="3">
    <oc r="D16">
      <v>78040</v>
    </oc>
    <nc r="D16">
      <v>78225</v>
    </nc>
  </rcc>
  <rcc rId="38851" sId="3">
    <oc r="D17">
      <v>42335</v>
    </oc>
    <nc r="D17">
      <v>42795</v>
    </nc>
  </rcc>
  <rcc rId="38852" sId="3">
    <oc r="D18">
      <v>16035</v>
    </oc>
    <nc r="D18">
      <v>16185</v>
    </nc>
  </rcc>
  <rcc rId="38853" sId="3">
    <oc r="D19">
      <v>157630</v>
    </oc>
    <nc r="D19">
      <v>158455</v>
    </nc>
  </rcc>
  <rcc rId="38854" sId="3">
    <oc r="D20">
      <v>6170</v>
    </oc>
    <nc r="D20">
      <v>6190</v>
    </nc>
  </rcc>
  <rcc rId="38855" sId="3">
    <oc r="D21">
      <v>14370</v>
    </oc>
    <nc r="D21">
      <v>14580</v>
    </nc>
  </rcc>
  <rcc rId="38856" sId="3">
    <oc r="D22">
      <v>13610</v>
    </oc>
    <nc r="D22">
      <v>13705</v>
    </nc>
  </rcc>
  <rcc rId="38857" sId="3">
    <oc r="D23">
      <v>38665</v>
    </oc>
    <nc r="D23">
      <v>38760</v>
    </nc>
  </rcc>
  <rcc rId="38858" sId="3">
    <oc r="D24">
      <v>54260</v>
    </oc>
    <nc r="D24">
      <v>54435</v>
    </nc>
  </rcc>
  <rcc rId="38859" sId="3">
    <oc r="D25">
      <v>12240</v>
    </oc>
    <nc r="D25">
      <v>12300</v>
    </nc>
  </rcc>
  <rcc rId="38860" sId="3">
    <oc r="D27">
      <v>38635</v>
    </oc>
    <nc r="D27">
      <v>39865</v>
    </nc>
  </rcc>
  <rcc rId="38861" sId="3">
    <oc r="D28">
      <v>32515</v>
    </oc>
    <nc r="D28">
      <v>32600</v>
    </nc>
  </rcc>
  <rcc rId="38862" sId="3">
    <oc r="D29">
      <v>33095</v>
    </oc>
    <nc r="D29">
      <v>33290</v>
    </nc>
  </rcc>
  <rcc rId="38863" sId="3">
    <oc r="D30">
      <v>32380</v>
    </oc>
    <nc r="D30">
      <v>32720</v>
    </nc>
  </rcc>
  <rcc rId="38864" sId="3">
    <oc r="D31">
      <v>66405</v>
    </oc>
    <nc r="D31">
      <v>66895</v>
    </nc>
  </rcc>
  <rcc rId="38865" sId="3">
    <oc r="E7">
      <v>14095</v>
    </oc>
    <nc r="E7"/>
  </rcc>
  <rcc rId="38866" sId="3">
    <oc r="E8">
      <v>995</v>
    </oc>
    <nc r="E8"/>
  </rcc>
  <rcc rId="38867" sId="3">
    <oc r="E9">
      <v>15675</v>
    </oc>
    <nc r="E9"/>
  </rcc>
  <rcc rId="38868" sId="3">
    <oc r="E10">
      <v>14815</v>
    </oc>
    <nc r="E10"/>
  </rcc>
  <rcc rId="38869" sId="3">
    <oc r="E11">
      <v>950</v>
    </oc>
    <nc r="E11"/>
  </rcc>
  <rcc rId="38870" sId="3">
    <oc r="E12">
      <v>29505</v>
    </oc>
    <nc r="E12"/>
  </rcc>
  <rcc rId="38871" sId="3">
    <oc r="E13">
      <v>12250</v>
    </oc>
    <nc r="E13"/>
  </rcc>
  <rcc rId="38872" sId="3">
    <oc r="E14">
      <v>19500</v>
    </oc>
    <nc r="E14"/>
  </rcc>
  <rcc rId="38873" sId="3">
    <oc r="E15">
      <v>5115</v>
    </oc>
    <nc r="E15"/>
  </rcc>
  <rcc rId="38874" sId="3">
    <oc r="E16">
      <v>78225</v>
    </oc>
    <nc r="E16"/>
  </rcc>
  <rcc rId="38875" sId="3">
    <oc r="E17">
      <v>42795</v>
    </oc>
    <nc r="E17"/>
  </rcc>
  <rcc rId="38876" sId="3">
    <oc r="E18">
      <v>16185</v>
    </oc>
    <nc r="E18"/>
  </rcc>
  <rcc rId="38877" sId="3">
    <oc r="E19">
      <v>158455</v>
    </oc>
    <nc r="E19"/>
  </rcc>
  <rcc rId="38878" sId="3">
    <oc r="E20">
      <v>6190</v>
    </oc>
    <nc r="E20"/>
  </rcc>
  <rcc rId="38879" sId="3">
    <oc r="E21">
      <v>14580</v>
    </oc>
    <nc r="E21"/>
  </rcc>
  <rcc rId="38880" sId="3">
    <oc r="E22">
      <v>13705</v>
    </oc>
    <nc r="E22"/>
  </rcc>
  <rcc rId="38881" sId="3">
    <oc r="E23">
      <v>38760</v>
    </oc>
    <nc r="E23"/>
  </rcc>
  <rcc rId="38882" sId="3">
    <oc r="E24">
      <v>54435</v>
    </oc>
    <nc r="E24"/>
  </rcc>
  <rcc rId="38883" sId="3">
    <oc r="E25">
      <v>12300</v>
    </oc>
    <nc r="E25"/>
  </rcc>
  <rcc rId="38884" sId="3">
    <oc r="E26">
      <v>15</v>
    </oc>
    <nc r="E26"/>
  </rcc>
  <rcc rId="38885" sId="3">
    <oc r="E27">
      <v>39865</v>
    </oc>
    <nc r="E27"/>
  </rcc>
  <rcc rId="38886" sId="3">
    <oc r="E28">
      <v>32600</v>
    </oc>
    <nc r="E28"/>
  </rcc>
  <rcc rId="38887" sId="3">
    <oc r="E29">
      <v>33290</v>
    </oc>
    <nc r="E29"/>
  </rcc>
  <rcc rId="38888" sId="3">
    <oc r="E30">
      <v>32720</v>
    </oc>
    <nc r="E30"/>
  </rcc>
  <rcc rId="38889" sId="3">
    <oc r="E31">
      <v>66895</v>
    </oc>
    <nc r="E31"/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89967A4-B011-4AE3-A120-84FAEC8E95DA}" name="Ольга" id="-642882811" dateTime="2023-06-28T08:49:19"/>
  <userInfo guid="{5E3EFDD4-DC8C-46AE-AF92-BE9B7C6F9809}" name="HP" id="-811999274" dateTime="2023-07-24T08:09:4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D54" sqref="D5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81" t="s">
        <v>1009</v>
      </c>
      <c r="B1" s="781"/>
      <c r="C1" s="781"/>
      <c r="D1" s="781"/>
      <c r="E1" s="781"/>
      <c r="F1" s="781"/>
      <c r="G1" s="781"/>
    </row>
    <row r="2" spans="1:8" ht="15" x14ac:dyDescent="0.2">
      <c r="A2" s="782" t="s">
        <v>2029</v>
      </c>
      <c r="B2" s="782"/>
      <c r="C2" s="782"/>
      <c r="D2" s="782"/>
      <c r="E2" s="782"/>
      <c r="F2" s="782"/>
      <c r="G2" s="782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6" t="s">
        <v>0</v>
      </c>
      <c r="B4" s="787" t="s">
        <v>1</v>
      </c>
      <c r="C4" s="787" t="s">
        <v>2</v>
      </c>
      <c r="D4" s="787"/>
      <c r="E4" s="783" t="s">
        <v>3</v>
      </c>
      <c r="F4" s="783" t="s">
        <v>4</v>
      </c>
      <c r="G4" s="787" t="s">
        <v>5</v>
      </c>
    </row>
    <row r="5" spans="1:8" ht="13.5" thickBot="1" x14ac:dyDescent="0.25">
      <c r="A5" s="784"/>
      <c r="B5" s="787"/>
      <c r="C5" s="787"/>
      <c r="D5" s="787"/>
      <c r="E5" s="784"/>
      <c r="F5" s="784"/>
      <c r="G5" s="787"/>
    </row>
    <row r="6" spans="1:8" ht="13.5" thickBot="1" x14ac:dyDescent="0.25">
      <c r="A6" s="785"/>
      <c r="B6" s="787"/>
      <c r="C6" s="5" t="s">
        <v>6</v>
      </c>
      <c r="D6" s="6" t="s">
        <v>7</v>
      </c>
      <c r="E6" s="785"/>
      <c r="F6" s="785"/>
      <c r="G6" s="787"/>
    </row>
    <row r="7" spans="1:8" ht="18" customHeight="1" thickBot="1" x14ac:dyDescent="0.25">
      <c r="A7" s="788" t="s">
        <v>1545</v>
      </c>
      <c r="B7" s="789"/>
      <c r="C7" s="789"/>
      <c r="D7" s="790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7435</v>
      </c>
      <c r="D8" s="21">
        <v>7524</v>
      </c>
      <c r="E8" s="154">
        <f>D8-C8</f>
        <v>89</v>
      </c>
      <c r="F8" s="21">
        <v>15</v>
      </c>
      <c r="G8" s="22">
        <f>E8*F8</f>
        <v>1335</v>
      </c>
      <c r="H8" s="8"/>
    </row>
    <row r="9" spans="1:8" ht="64.5" thickBot="1" x14ac:dyDescent="0.25">
      <c r="A9" s="9" t="s">
        <v>9</v>
      </c>
      <c r="B9" s="21">
        <v>29993299</v>
      </c>
      <c r="C9" s="22">
        <v>3195</v>
      </c>
      <c r="D9" s="22">
        <v>3245</v>
      </c>
      <c r="E9" s="154">
        <f>D9-C9</f>
        <v>50</v>
      </c>
      <c r="F9" s="22">
        <v>60</v>
      </c>
      <c r="G9" s="22">
        <f>E9*F9</f>
        <v>3000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15730</v>
      </c>
      <c r="D10" s="21">
        <v>16003</v>
      </c>
      <c r="E10" s="154">
        <f>D10-C10</f>
        <v>273</v>
      </c>
      <c r="F10" s="21">
        <v>40</v>
      </c>
      <c r="G10" s="22">
        <f>E10*F10</f>
        <v>10920</v>
      </c>
    </row>
    <row r="11" spans="1:8" ht="15" customHeight="1" thickBot="1" x14ac:dyDescent="0.25">
      <c r="A11" s="11" t="s">
        <v>11</v>
      </c>
      <c r="B11" s="25">
        <v>29993506</v>
      </c>
      <c r="C11" s="21">
        <v>20969</v>
      </c>
      <c r="D11" s="21">
        <v>21426</v>
      </c>
      <c r="E11" s="154">
        <f>D11-C11</f>
        <v>457</v>
      </c>
      <c r="F11" s="21">
        <v>60</v>
      </c>
      <c r="G11" s="22">
        <f>E11*F11</f>
        <v>27420</v>
      </c>
    </row>
    <row r="12" spans="1:8" ht="18" customHeight="1" thickBot="1" x14ac:dyDescent="0.25">
      <c r="A12" s="513" t="s">
        <v>1546</v>
      </c>
      <c r="B12" s="514"/>
      <c r="C12" s="179"/>
      <c r="D12" s="179"/>
      <c r="E12" s="154"/>
      <c r="F12" s="186"/>
      <c r="G12" s="12">
        <f>SUM(G8:G11)</f>
        <v>42675</v>
      </c>
    </row>
    <row r="13" spans="1:8" ht="42.75" customHeight="1" thickBot="1" x14ac:dyDescent="0.25">
      <c r="A13" s="7" t="s">
        <v>8</v>
      </c>
      <c r="B13" s="21">
        <v>29993434</v>
      </c>
      <c r="C13" s="20">
        <v>7359</v>
      </c>
      <c r="D13" s="20">
        <v>7470</v>
      </c>
      <c r="E13" s="154">
        <f t="shared" ref="E13:E16" si="0">D13-C13</f>
        <v>111</v>
      </c>
      <c r="F13" s="21">
        <v>10</v>
      </c>
      <c r="G13" s="22">
        <f t="shared" ref="G13:G16" si="1">E13*F13</f>
        <v>1110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5456</v>
      </c>
      <c r="D14" s="21">
        <v>5550</v>
      </c>
      <c r="E14" s="154">
        <f t="shared" si="0"/>
        <v>94</v>
      </c>
      <c r="F14" s="21">
        <v>15</v>
      </c>
      <c r="G14" s="22">
        <f t="shared" si="1"/>
        <v>1410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4743</v>
      </c>
      <c r="D15" s="21">
        <v>4848</v>
      </c>
      <c r="E15" s="154">
        <f t="shared" si="0"/>
        <v>105</v>
      </c>
      <c r="F15" s="21">
        <v>40</v>
      </c>
      <c r="G15" s="22">
        <f t="shared" si="1"/>
        <v>4200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8394</v>
      </c>
      <c r="D16" s="21">
        <v>8572</v>
      </c>
      <c r="E16" s="154">
        <f t="shared" si="0"/>
        <v>178</v>
      </c>
      <c r="F16" s="21">
        <v>30</v>
      </c>
      <c r="G16" s="22">
        <f t="shared" si="1"/>
        <v>5340</v>
      </c>
      <c r="H16" s="10"/>
    </row>
    <row r="17" spans="1:8" ht="18" customHeight="1" thickBot="1" x14ac:dyDescent="0.25">
      <c r="A17" s="798" t="s">
        <v>1547</v>
      </c>
      <c r="B17" s="799"/>
      <c r="C17" s="799"/>
      <c r="D17" s="802"/>
      <c r="E17" s="154"/>
      <c r="G17" s="16">
        <f>SUM(G13:G16)</f>
        <v>12060</v>
      </c>
    </row>
    <row r="18" spans="1:8" ht="39" customHeight="1" thickBot="1" x14ac:dyDescent="0.25">
      <c r="A18" s="7" t="s">
        <v>8</v>
      </c>
      <c r="B18" s="21">
        <v>29993452</v>
      </c>
      <c r="C18" s="21">
        <v>12682</v>
      </c>
      <c r="D18" s="21">
        <v>12828</v>
      </c>
      <c r="E18" s="154">
        <f t="shared" ref="E18:E21" si="2">D18-C18</f>
        <v>146</v>
      </c>
      <c r="F18" s="21">
        <v>10</v>
      </c>
      <c r="G18" s="22">
        <f t="shared" ref="G18:G21" si="3">E18*F18</f>
        <v>1460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3539</v>
      </c>
      <c r="D19" s="21">
        <v>3580</v>
      </c>
      <c r="E19" s="154">
        <f t="shared" si="2"/>
        <v>41</v>
      </c>
      <c r="F19" s="22">
        <v>15</v>
      </c>
      <c r="G19" s="22">
        <f t="shared" si="3"/>
        <v>615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11398</v>
      </c>
      <c r="D20" s="20">
        <v>11636</v>
      </c>
      <c r="E20" s="154">
        <f t="shared" si="2"/>
        <v>238</v>
      </c>
      <c r="F20" s="21">
        <v>40</v>
      </c>
      <c r="G20" s="22">
        <f t="shared" si="3"/>
        <v>9520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13966</v>
      </c>
      <c r="D21" s="22">
        <v>14217</v>
      </c>
      <c r="E21" s="154">
        <f t="shared" si="2"/>
        <v>251</v>
      </c>
      <c r="F21" s="21">
        <v>30</v>
      </c>
      <c r="G21" s="22">
        <f t="shared" si="3"/>
        <v>7530</v>
      </c>
      <c r="H21" s="10"/>
    </row>
    <row r="22" spans="1:8" ht="13.5" thickBot="1" x14ac:dyDescent="0.25">
      <c r="A22" s="797"/>
      <c r="B22" s="797"/>
      <c r="C22" s="797"/>
      <c r="D22" s="797"/>
      <c r="E22" s="797"/>
      <c r="F22" s="5" t="s">
        <v>16</v>
      </c>
      <c r="G22" s="16">
        <f>SUM(G18:G21)</f>
        <v>19125</v>
      </c>
    </row>
    <row r="23" spans="1:8" ht="13.5" thickBot="1" x14ac:dyDescent="0.25">
      <c r="C23" s="17"/>
      <c r="D23" s="17"/>
      <c r="F23" s="5" t="s">
        <v>17</v>
      </c>
      <c r="G23" s="346">
        <f>G22+G17+G12</f>
        <v>73860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86" t="s">
        <v>0</v>
      </c>
      <c r="B26" s="783" t="s">
        <v>1</v>
      </c>
      <c r="C26" s="793" t="s">
        <v>2</v>
      </c>
      <c r="D26" s="794"/>
      <c r="E26" s="783" t="s">
        <v>3</v>
      </c>
      <c r="F26" s="783" t="s">
        <v>4</v>
      </c>
      <c r="G26" s="783" t="s">
        <v>5</v>
      </c>
    </row>
    <row r="27" spans="1:8" ht="13.5" thickBot="1" x14ac:dyDescent="0.25">
      <c r="A27" s="791"/>
      <c r="B27" s="784"/>
      <c r="C27" s="795"/>
      <c r="D27" s="796"/>
      <c r="E27" s="784"/>
      <c r="F27" s="784"/>
      <c r="G27" s="784"/>
    </row>
    <row r="28" spans="1:8" ht="13.5" thickBot="1" x14ac:dyDescent="0.25">
      <c r="A28" s="792"/>
      <c r="B28" s="785"/>
      <c r="C28" s="5" t="s">
        <v>6</v>
      </c>
      <c r="D28" s="6" t="s">
        <v>7</v>
      </c>
      <c r="E28" s="785"/>
      <c r="F28" s="785"/>
      <c r="G28" s="785"/>
    </row>
    <row r="29" spans="1:8" ht="25.5" customHeight="1" thickBot="1" x14ac:dyDescent="0.25">
      <c r="A29" s="800"/>
      <c r="B29" s="801"/>
      <c r="C29" s="801"/>
      <c r="D29" s="801"/>
      <c r="E29" s="142"/>
      <c r="G29" s="19"/>
    </row>
    <row r="30" spans="1:8" ht="15" customHeight="1" thickBot="1" x14ac:dyDescent="0.25">
      <c r="A30" s="14" t="s">
        <v>18</v>
      </c>
      <c r="B30" s="14" t="s">
        <v>1446</v>
      </c>
      <c r="C30" s="20">
        <v>4478</v>
      </c>
      <c r="D30" s="20">
        <v>4552</v>
      </c>
      <c r="E30" s="21">
        <f>D30-C30</f>
        <v>74</v>
      </c>
      <c r="F30" s="14">
        <v>30</v>
      </c>
      <c r="G30" s="149">
        <f>E30*F30</f>
        <v>2220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4246</v>
      </c>
      <c r="D31" s="21">
        <v>4322</v>
      </c>
      <c r="E31" s="21">
        <f>D31-C31</f>
        <v>76</v>
      </c>
      <c r="F31" s="21">
        <v>30</v>
      </c>
      <c r="G31" s="22">
        <f>E31*F31</f>
        <v>2280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1447</v>
      </c>
      <c r="C33" s="25">
        <v>20894</v>
      </c>
      <c r="D33" s="25">
        <v>21395</v>
      </c>
      <c r="E33" s="21">
        <f>D33-C33</f>
        <v>501</v>
      </c>
      <c r="F33" s="21">
        <v>30</v>
      </c>
      <c r="G33" s="22">
        <f>E33*F33</f>
        <v>15030</v>
      </c>
      <c r="H33" s="10"/>
    </row>
    <row r="34" spans="1:8" ht="15" customHeight="1" thickBot="1" x14ac:dyDescent="0.25">
      <c r="A34" s="23" t="s">
        <v>21</v>
      </c>
      <c r="B34" s="14" t="s">
        <v>1448</v>
      </c>
      <c r="C34" s="158">
        <v>15539</v>
      </c>
      <c r="D34" s="158">
        <v>16010</v>
      </c>
      <c r="E34" s="21">
        <f>D34-C34</f>
        <v>471</v>
      </c>
      <c r="F34" s="21">
        <v>30</v>
      </c>
      <c r="G34" s="22">
        <f>E34*F34</f>
        <v>14130</v>
      </c>
      <c r="H34" s="10"/>
    </row>
    <row r="35" spans="1:8" ht="16.5" customHeight="1" thickBot="1" x14ac:dyDescent="0.25">
      <c r="A35" s="798" t="s">
        <v>22</v>
      </c>
      <c r="B35" s="799"/>
      <c r="C35" s="777"/>
      <c r="D35" s="185"/>
      <c r="E35" s="148"/>
      <c r="F35" s="5" t="s">
        <v>16</v>
      </c>
      <c r="G35" s="542">
        <f>SUM(G30:G34)</f>
        <v>33660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16169</v>
      </c>
      <c r="D36" s="22">
        <v>16331</v>
      </c>
      <c r="E36" s="22">
        <f t="shared" ref="E36:E39" si="4">D36-C36</f>
        <v>162</v>
      </c>
      <c r="F36" s="21">
        <v>15</v>
      </c>
      <c r="G36" s="22">
        <f t="shared" ref="G36:G39" si="5">E36*F36</f>
        <v>2430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2756</v>
      </c>
      <c r="D37" s="21">
        <v>2792</v>
      </c>
      <c r="E37" s="22">
        <f t="shared" si="4"/>
        <v>36</v>
      </c>
      <c r="F37" s="21">
        <v>60</v>
      </c>
      <c r="G37" s="22">
        <f t="shared" si="5"/>
        <v>2160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30550</v>
      </c>
      <c r="D38" s="20">
        <v>31143</v>
      </c>
      <c r="E38" s="22">
        <f t="shared" si="4"/>
        <v>593</v>
      </c>
      <c r="F38" s="21">
        <v>60</v>
      </c>
      <c r="G38" s="22">
        <f t="shared" si="5"/>
        <v>35580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25348</v>
      </c>
      <c r="D39" s="22">
        <v>25938</v>
      </c>
      <c r="E39" s="22">
        <f t="shared" si="4"/>
        <v>590</v>
      </c>
      <c r="F39" s="21">
        <v>80</v>
      </c>
      <c r="G39" s="22">
        <f t="shared" si="5"/>
        <v>47200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87370</v>
      </c>
    </row>
    <row r="41" spans="1:8" ht="13.5" thickBot="1" x14ac:dyDescent="0.25"/>
    <row r="42" spans="1:8" x14ac:dyDescent="0.2">
      <c r="A42" s="786" t="s">
        <v>0</v>
      </c>
      <c r="B42" s="783" t="s">
        <v>1</v>
      </c>
      <c r="C42" s="793" t="s">
        <v>2</v>
      </c>
      <c r="D42" s="794"/>
      <c r="E42" s="783" t="s">
        <v>3</v>
      </c>
      <c r="F42" s="783" t="s">
        <v>4</v>
      </c>
      <c r="G42" s="783" t="s">
        <v>5</v>
      </c>
    </row>
    <row r="43" spans="1:8" ht="13.5" thickBot="1" x14ac:dyDescent="0.25">
      <c r="A43" s="791"/>
      <c r="B43" s="784"/>
      <c r="C43" s="795"/>
      <c r="D43" s="796"/>
      <c r="E43" s="784"/>
      <c r="F43" s="784"/>
      <c r="G43" s="784"/>
    </row>
    <row r="44" spans="1:8" ht="13.5" thickBot="1" x14ac:dyDescent="0.25">
      <c r="A44" s="792"/>
      <c r="B44" s="785"/>
      <c r="C44" s="5" t="s">
        <v>6</v>
      </c>
      <c r="D44" s="6" t="s">
        <v>7</v>
      </c>
      <c r="E44" s="785"/>
      <c r="F44" s="785"/>
      <c r="G44" s="785"/>
    </row>
    <row r="45" spans="1:8" ht="15" customHeight="1" thickBot="1" x14ac:dyDescent="0.25">
      <c r="A45" s="805" t="s">
        <v>1548</v>
      </c>
      <c r="B45" s="14" t="s">
        <v>1449</v>
      </c>
      <c r="C45" s="20">
        <v>13491</v>
      </c>
      <c r="D45" s="20">
        <v>13700</v>
      </c>
      <c r="E45" s="21">
        <f t="shared" ref="E45:E47" si="6">D45-C45</f>
        <v>209</v>
      </c>
      <c r="F45" s="20">
        <v>40</v>
      </c>
      <c r="G45" s="22">
        <f t="shared" ref="G45:G47" si="7">E45*F45</f>
        <v>8360</v>
      </c>
      <c r="H45" s="10"/>
    </row>
    <row r="46" spans="1:8" ht="15" customHeight="1" thickBot="1" x14ac:dyDescent="0.25">
      <c r="A46" s="806"/>
      <c r="B46" s="14" t="s">
        <v>1450</v>
      </c>
      <c r="C46" s="20">
        <v>8013</v>
      </c>
      <c r="D46" s="20">
        <v>8216</v>
      </c>
      <c r="E46" s="21">
        <f t="shared" si="6"/>
        <v>203</v>
      </c>
      <c r="F46" s="20">
        <v>20</v>
      </c>
      <c r="G46" s="22">
        <f t="shared" si="7"/>
        <v>4060</v>
      </c>
      <c r="H46" s="10"/>
    </row>
    <row r="47" spans="1:8" ht="15" customHeight="1" thickBot="1" x14ac:dyDescent="0.25">
      <c r="A47" s="807"/>
      <c r="B47" s="14" t="s">
        <v>1451</v>
      </c>
      <c r="C47" s="20">
        <v>1536</v>
      </c>
      <c r="D47" s="20">
        <v>1556</v>
      </c>
      <c r="E47" s="21">
        <f t="shared" si="6"/>
        <v>20</v>
      </c>
      <c r="F47" s="20">
        <v>80</v>
      </c>
      <c r="G47" s="22">
        <f t="shared" si="7"/>
        <v>1600</v>
      </c>
      <c r="H47" s="10"/>
    </row>
    <row r="48" spans="1:8" ht="15" customHeight="1" thickBot="1" x14ac:dyDescent="0.25">
      <c r="A48" s="803" t="s">
        <v>1541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04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14020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208910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1340</v>
      </c>
      <c r="B53" s="364">
        <f>SUM(G10:G11)+SUM(G15:G16)+SUM(G20:G21)+SUM(G38:G39)</f>
        <v>147710</v>
      </c>
      <c r="D53" s="353"/>
      <c r="E53" s="353"/>
      <c r="F53" s="490"/>
    </row>
    <row r="54" spans="1:7" ht="21.75" customHeight="1" x14ac:dyDescent="0.2">
      <c r="A54" s="252" t="s">
        <v>1413</v>
      </c>
      <c r="B54" s="364">
        <f>G50</f>
        <v>14020</v>
      </c>
      <c r="D54" s="17"/>
      <c r="G54" s="18"/>
    </row>
    <row r="55" spans="1:7" ht="21.75" customHeight="1" x14ac:dyDescent="0.2">
      <c r="A55" s="252" t="s">
        <v>1496</v>
      </c>
      <c r="B55" s="364">
        <f>G8+G9+G13+G14+G18+G19+G35+G36+G37</f>
        <v>47180</v>
      </c>
      <c r="D55" s="17"/>
      <c r="G55" s="18"/>
    </row>
    <row r="57" spans="1:7" x14ac:dyDescent="0.2">
      <c r="B57" t="s">
        <v>1359</v>
      </c>
    </row>
    <row r="59" spans="1:7" x14ac:dyDescent="0.2">
      <c r="B59" t="s">
        <v>1341</v>
      </c>
    </row>
  </sheetData>
  <customSheetViews>
    <customSheetView guid="{59BB3A05-2517-4212-B4B0-766CE27362F6}" scale="120" showPageBreaks="1" fitToPage="1" printArea="1" view="pageBreakPreview">
      <selection activeCell="D54" sqref="D5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31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19" workbookViewId="0">
      <selection activeCell="H10" sqref="H10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4" t="s">
        <v>1041</v>
      </c>
      <c r="F1" s="731" t="s">
        <v>2030</v>
      </c>
    </row>
    <row r="2" spans="1:8" s="106" customFormat="1" ht="20.25" customHeight="1" x14ac:dyDescent="0.25">
      <c r="A2" s="735" t="s">
        <v>71</v>
      </c>
      <c r="B2" s="241"/>
      <c r="C2" s="241"/>
      <c r="D2" s="736">
        <v>45279</v>
      </c>
      <c r="E2" s="736">
        <v>45313</v>
      </c>
      <c r="F2" s="733"/>
    </row>
    <row r="3" spans="1:8" ht="45.75" customHeight="1" x14ac:dyDescent="0.2">
      <c r="A3" s="732" t="s">
        <v>480</v>
      </c>
      <c r="B3" s="732" t="s">
        <v>481</v>
      </c>
      <c r="C3" s="732" t="s">
        <v>1</v>
      </c>
      <c r="D3" s="732" t="s">
        <v>2000</v>
      </c>
      <c r="E3" s="732" t="s">
        <v>2</v>
      </c>
      <c r="F3" s="737" t="s">
        <v>482</v>
      </c>
      <c r="G3" s="729"/>
      <c r="H3" s="727"/>
    </row>
    <row r="4" spans="1:8" ht="24" customHeight="1" x14ac:dyDescent="0.2">
      <c r="A4" s="50" t="s">
        <v>1611</v>
      </c>
      <c r="B4" s="480" t="s">
        <v>1992</v>
      </c>
      <c r="C4" s="244" t="s">
        <v>1612</v>
      </c>
      <c r="D4" s="190">
        <v>1073</v>
      </c>
      <c r="E4" s="190">
        <v>1101</v>
      </c>
      <c r="F4" s="549">
        <f t="shared" ref="F4" si="0">E4-D4</f>
        <v>28</v>
      </c>
      <c r="G4" s="728"/>
      <c r="H4" s="510"/>
    </row>
    <row r="5" spans="1:8" ht="21.75" customHeight="1" x14ac:dyDescent="0.2">
      <c r="A5" s="477"/>
      <c r="B5" s="664" t="s">
        <v>1471</v>
      </c>
      <c r="C5" s="299">
        <f>'Общ. счетчики'!G36</f>
        <v>2430</v>
      </c>
      <c r="D5" s="477"/>
      <c r="E5" s="477"/>
      <c r="F5" s="479">
        <f>F4</f>
        <v>28</v>
      </c>
      <c r="G5" s="473"/>
    </row>
    <row r="6" spans="1:8" ht="23.25" customHeight="1" x14ac:dyDescent="0.25">
      <c r="A6" s="738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1355</v>
      </c>
      <c r="B7" s="721" t="s">
        <v>2017</v>
      </c>
      <c r="C7" s="721" t="s">
        <v>1955</v>
      </c>
      <c r="D7" s="576">
        <v>10326</v>
      </c>
      <c r="E7" s="576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1608</v>
      </c>
      <c r="B8" s="480" t="s">
        <v>1991</v>
      </c>
      <c r="C8" s="721" t="s">
        <v>1607</v>
      </c>
      <c r="D8" s="549">
        <v>911</v>
      </c>
      <c r="E8" s="549">
        <v>934</v>
      </c>
      <c r="F8" s="549">
        <f t="shared" ref="F8:F9" si="1">E8-D8</f>
        <v>23</v>
      </c>
      <c r="G8" s="276"/>
    </row>
    <row r="9" spans="1:8" s="106" customFormat="1" ht="25.5" customHeight="1" x14ac:dyDescent="0.2">
      <c r="A9" s="663" t="s">
        <v>1950</v>
      </c>
      <c r="B9" s="722" t="s">
        <v>1949</v>
      </c>
      <c r="C9" s="721" t="s">
        <v>1952</v>
      </c>
      <c r="D9" s="549">
        <v>1878</v>
      </c>
      <c r="E9" s="549">
        <v>1975</v>
      </c>
      <c r="F9" s="549">
        <f t="shared" si="1"/>
        <v>97</v>
      </c>
      <c r="G9" s="276"/>
    </row>
    <row r="10" spans="1:8" s="106" customFormat="1" ht="18" customHeight="1" x14ac:dyDescent="0.2">
      <c r="A10" s="50"/>
      <c r="B10" s="298" t="s">
        <v>1471</v>
      </c>
      <c r="C10" s="299">
        <f>'Общ. счетчики'!G8+'Общ. счетчики'!G9</f>
        <v>4335</v>
      </c>
      <c r="D10" s="190"/>
      <c r="E10" s="190"/>
      <c r="F10" s="479">
        <f>F7+F8</f>
        <v>23</v>
      </c>
      <c r="G10" s="107"/>
    </row>
    <row r="11" spans="1:8" s="106" customFormat="1" ht="28.5" customHeight="1" x14ac:dyDescent="0.2">
      <c r="A11" s="50" t="s">
        <v>53</v>
      </c>
      <c r="B11" s="722" t="s">
        <v>1466</v>
      </c>
      <c r="C11" s="721" t="s">
        <v>484</v>
      </c>
      <c r="D11" s="549">
        <v>27350</v>
      </c>
      <c r="E11" s="549">
        <v>27450</v>
      </c>
      <c r="F11" s="549">
        <f t="shared" ref="F11:F13" si="2">E11-D11</f>
        <v>100</v>
      </c>
      <c r="G11" s="730"/>
    </row>
    <row r="12" spans="1:8" s="106" customFormat="1" ht="28.5" customHeight="1" x14ac:dyDescent="0.2">
      <c r="A12" s="50" t="s">
        <v>1037</v>
      </c>
      <c r="B12" s="722" t="s">
        <v>1678</v>
      </c>
      <c r="C12" s="721" t="s">
        <v>1038</v>
      </c>
      <c r="D12" s="549">
        <v>17051</v>
      </c>
      <c r="E12" s="549">
        <v>17147</v>
      </c>
      <c r="F12" s="549">
        <f t="shared" si="2"/>
        <v>96</v>
      </c>
      <c r="G12" s="442"/>
    </row>
    <row r="13" spans="1:8" s="106" customFormat="1" ht="33" customHeight="1" x14ac:dyDescent="0.2">
      <c r="A13" s="50" t="s">
        <v>2015</v>
      </c>
      <c r="B13" s="721" t="s">
        <v>2018</v>
      </c>
      <c r="C13" s="549" t="s">
        <v>485</v>
      </c>
      <c r="D13" s="549">
        <v>25260</v>
      </c>
      <c r="E13" s="549">
        <v>25797</v>
      </c>
      <c r="F13" s="549">
        <f t="shared" si="2"/>
        <v>537</v>
      </c>
      <c r="G13" s="219"/>
    </row>
    <row r="14" spans="1:8" s="106" customFormat="1" ht="18" customHeight="1" x14ac:dyDescent="0.2">
      <c r="A14" s="50"/>
      <c r="B14" s="247" t="s">
        <v>1471</v>
      </c>
      <c r="C14" s="300">
        <f>'Общ. счетчики'!G13+'Общ. счетчики'!G14</f>
        <v>2520</v>
      </c>
      <c r="D14" s="190"/>
      <c r="E14" s="190"/>
      <c r="F14" s="740">
        <f>F11+F12+F13</f>
        <v>733</v>
      </c>
      <c r="G14" s="219"/>
    </row>
    <row r="15" spans="1:8" s="684" customFormat="1" ht="29.25" customHeight="1" x14ac:dyDescent="0.2">
      <c r="A15" s="723" t="s">
        <v>1385</v>
      </c>
      <c r="B15" s="723" t="s">
        <v>1468</v>
      </c>
      <c r="C15" s="585">
        <v>32222217</v>
      </c>
      <c r="D15" s="576">
        <v>1384</v>
      </c>
      <c r="E15" s="576">
        <v>1384</v>
      </c>
      <c r="F15" s="549">
        <f t="shared" ref="F15:F21" si="3">E15-D15</f>
        <v>0</v>
      </c>
      <c r="G15" s="724"/>
    </row>
    <row r="16" spans="1:8" s="684" customFormat="1" ht="27" customHeight="1" x14ac:dyDescent="0.2">
      <c r="A16" s="723" t="s">
        <v>1345</v>
      </c>
      <c r="B16" s="723" t="s">
        <v>1959</v>
      </c>
      <c r="C16" s="725" t="s">
        <v>1350</v>
      </c>
      <c r="D16" s="549">
        <v>8152</v>
      </c>
      <c r="E16" s="549">
        <v>8162</v>
      </c>
      <c r="F16" s="549">
        <f t="shared" si="3"/>
        <v>10</v>
      </c>
      <c r="G16" s="762"/>
    </row>
    <row r="17" spans="1:11" s="684" customFormat="1" ht="27.75" customHeight="1" x14ac:dyDescent="0.2">
      <c r="A17" s="723" t="s">
        <v>1361</v>
      </c>
      <c r="B17" s="723" t="s">
        <v>2033</v>
      </c>
      <c r="C17" s="585">
        <v>17784290</v>
      </c>
      <c r="D17" s="549">
        <v>27550</v>
      </c>
      <c r="E17" s="549">
        <v>27559</v>
      </c>
      <c r="F17" s="549">
        <f t="shared" si="3"/>
        <v>9</v>
      </c>
    </row>
    <row r="18" spans="1:11" s="684" customFormat="1" ht="27" customHeight="1" x14ac:dyDescent="0.2">
      <c r="A18" s="723" t="s">
        <v>1362</v>
      </c>
      <c r="B18" s="723" t="s">
        <v>2020</v>
      </c>
      <c r="C18" s="585">
        <v>17786166</v>
      </c>
      <c r="D18" s="549">
        <v>4000</v>
      </c>
      <c r="E18" s="549">
        <v>4436</v>
      </c>
      <c r="F18" s="549">
        <f t="shared" si="3"/>
        <v>436</v>
      </c>
    </row>
    <row r="19" spans="1:11" s="296" customFormat="1" ht="27.75" customHeight="1" x14ac:dyDescent="0.2">
      <c r="A19" s="722" t="s">
        <v>67</v>
      </c>
      <c r="B19" s="723" t="s">
        <v>1440</v>
      </c>
      <c r="C19" s="549" t="s">
        <v>486</v>
      </c>
      <c r="D19" s="549">
        <v>20200</v>
      </c>
      <c r="E19" s="549">
        <v>20309</v>
      </c>
      <c r="F19" s="549">
        <f t="shared" si="3"/>
        <v>109</v>
      </c>
      <c r="G19" s="765"/>
      <c r="H19" s="765"/>
      <c r="I19" s="765"/>
      <c r="J19" s="768"/>
      <c r="K19" s="771"/>
    </row>
    <row r="20" spans="1:11" s="296" customFormat="1" ht="27.75" customHeight="1" x14ac:dyDescent="0.2">
      <c r="A20" s="722" t="s">
        <v>1348</v>
      </c>
      <c r="B20" s="723" t="s">
        <v>1470</v>
      </c>
      <c r="C20" s="549" t="s">
        <v>1349</v>
      </c>
      <c r="D20" s="549">
        <v>41062</v>
      </c>
      <c r="E20" s="549">
        <v>41126</v>
      </c>
      <c r="F20" s="549">
        <f t="shared" si="3"/>
        <v>64</v>
      </c>
      <c r="G20" s="766"/>
      <c r="H20" s="767"/>
      <c r="I20" s="767"/>
      <c r="J20" s="767"/>
    </row>
    <row r="21" spans="1:11" s="296" customFormat="1" ht="27.75" customHeight="1" x14ac:dyDescent="0.2">
      <c r="A21" s="722" t="s">
        <v>1609</v>
      </c>
      <c r="B21" s="480" t="s">
        <v>1991</v>
      </c>
      <c r="C21" s="549" t="s">
        <v>1610</v>
      </c>
      <c r="D21" s="549">
        <v>744</v>
      </c>
      <c r="E21" s="549">
        <v>760</v>
      </c>
      <c r="F21" s="549">
        <f t="shared" si="3"/>
        <v>16</v>
      </c>
      <c r="G21" s="726"/>
    </row>
    <row r="22" spans="1:11" ht="16.5" customHeight="1" x14ac:dyDescent="0.2">
      <c r="A22" s="477"/>
      <c r="B22" s="664" t="s">
        <v>1471</v>
      </c>
      <c r="C22" s="478">
        <f>'Общ. счетчики'!G18+'Общ. счетчики'!G19</f>
        <v>2075</v>
      </c>
      <c r="D22" s="477"/>
      <c r="E22" s="477"/>
      <c r="F22" s="479">
        <f>SUM(F15:F21)</f>
        <v>644</v>
      </c>
      <c r="G22" s="473"/>
    </row>
    <row r="23" spans="1:11" ht="18" customHeight="1" x14ac:dyDescent="0.25">
      <c r="A23" s="739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1630</v>
      </c>
      <c r="B24" s="741" t="s">
        <v>1997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3" t="s">
        <v>2002</v>
      </c>
      <c r="B25" s="741" t="s">
        <v>1998</v>
      </c>
      <c r="C25" s="549" t="s">
        <v>1374</v>
      </c>
      <c r="D25" s="549">
        <v>79225</v>
      </c>
      <c r="E25" s="549">
        <v>79887</v>
      </c>
      <c r="F25" s="742">
        <f>E25-D25</f>
        <v>662</v>
      </c>
    </row>
    <row r="26" spans="1:11" ht="21" customHeight="1" x14ac:dyDescent="0.2">
      <c r="A26" s="663" t="s">
        <v>2002</v>
      </c>
      <c r="B26" s="741" t="s">
        <v>1999</v>
      </c>
      <c r="C26" s="549" t="s">
        <v>1944</v>
      </c>
      <c r="D26" s="549">
        <v>20419</v>
      </c>
      <c r="E26" s="549">
        <v>21350</v>
      </c>
      <c r="F26" s="560">
        <f>E26-D26</f>
        <v>931</v>
      </c>
    </row>
    <row r="27" spans="1:11" x14ac:dyDescent="0.2">
      <c r="A27" s="744" t="s">
        <v>2001</v>
      </c>
      <c r="B27" s="745"/>
      <c r="C27" s="745"/>
      <c r="D27" s="745"/>
      <c r="E27" s="746"/>
      <c r="F27" s="747">
        <f>F26+F25+F24+F22+F14+F10+F5</f>
        <v>3021</v>
      </c>
    </row>
  </sheetData>
  <customSheetViews>
    <customSheetView guid="{59BB3A05-2517-4212-B4B0-766CE27362F6}" showPageBreaks="1" state="hidden" topLeftCell="A19">
      <selection activeCell="H10" sqref="H10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4" sqref="C14:C15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3" customWidth="1"/>
    <col min="6" max="6" width="19.140625" style="266" customWidth="1"/>
    <col min="7" max="7" width="16.7109375" style="673" customWidth="1"/>
    <col min="8" max="16384" width="9.140625" style="266"/>
  </cols>
  <sheetData>
    <row r="2" spans="1:7" ht="21" x14ac:dyDescent="0.2">
      <c r="A2" s="881" t="s">
        <v>2031</v>
      </c>
      <c r="B2" s="881"/>
      <c r="C2" s="881"/>
      <c r="D2" s="881"/>
    </row>
    <row r="4" spans="1:7" ht="18.75" x14ac:dyDescent="0.3">
      <c r="A4" s="267" t="s">
        <v>1965</v>
      </c>
    </row>
    <row r="5" spans="1:7" ht="13.5" thickBot="1" x14ac:dyDescent="0.25"/>
    <row r="6" spans="1:7" ht="16.5" thickBot="1" x14ac:dyDescent="0.3">
      <c r="A6" s="272" t="s">
        <v>23</v>
      </c>
      <c r="B6" s="273" t="s">
        <v>1330</v>
      </c>
      <c r="C6" s="280" t="s">
        <v>1333</v>
      </c>
      <c r="D6" s="273" t="s">
        <v>1331</v>
      </c>
      <c r="E6" s="280" t="s">
        <v>1963</v>
      </c>
      <c r="F6" s="671" t="s">
        <v>1964</v>
      </c>
      <c r="G6" s="678" t="s">
        <v>1014</v>
      </c>
    </row>
    <row r="7" spans="1:7" ht="15.75" x14ac:dyDescent="0.25">
      <c r="A7" s="269">
        <v>1</v>
      </c>
      <c r="B7" s="269" t="s">
        <v>1962</v>
      </c>
      <c r="C7" s="270">
        <f>'Общ. счетчики'!G50-C8</f>
        <v>11100.91</v>
      </c>
      <c r="D7" s="271">
        <v>5.05</v>
      </c>
      <c r="E7" s="675">
        <v>309</v>
      </c>
      <c r="F7" s="676">
        <f>C7/E7</f>
        <v>35.925275080906147</v>
      </c>
      <c r="G7" s="679">
        <f>F7*D7</f>
        <v>181.42263915857603</v>
      </c>
    </row>
    <row r="8" spans="1:7" ht="15.75" x14ac:dyDescent="0.25">
      <c r="A8" s="277">
        <v>2</v>
      </c>
      <c r="B8" s="277" t="s">
        <v>1954</v>
      </c>
      <c r="C8" s="714">
        <v>2919.09</v>
      </c>
      <c r="D8" s="271">
        <v>5.05</v>
      </c>
      <c r="E8" s="675"/>
      <c r="F8" s="676"/>
      <c r="G8" s="679"/>
    </row>
    <row r="9" spans="1:7" ht="15.75" x14ac:dyDescent="0.25">
      <c r="A9" s="277">
        <v>3</v>
      </c>
      <c r="B9" s="277" t="s">
        <v>1334</v>
      </c>
      <c r="C9" s="278">
        <v>0</v>
      </c>
      <c r="D9" s="279">
        <v>32.520000000000003</v>
      </c>
      <c r="E9" s="675">
        <v>309</v>
      </c>
      <c r="F9" s="680">
        <f t="shared" ref="F9:F11" si="0">C9/E9</f>
        <v>0</v>
      </c>
      <c r="G9" s="679">
        <f t="shared" ref="G9:G11" si="1">F9*D9</f>
        <v>0</v>
      </c>
    </row>
    <row r="10" spans="1:7" ht="15.75" x14ac:dyDescent="0.25">
      <c r="A10" s="277">
        <v>4</v>
      </c>
      <c r="B10" s="277" t="s">
        <v>1335</v>
      </c>
      <c r="C10" s="278">
        <v>0</v>
      </c>
      <c r="D10" s="712">
        <f>0.051*D12+D9</f>
        <v>182.68950000000001</v>
      </c>
      <c r="E10" s="675"/>
      <c r="F10" s="681"/>
      <c r="G10" s="679"/>
    </row>
    <row r="11" spans="1:7" ht="15.75" x14ac:dyDescent="0.25">
      <c r="A11" s="277">
        <v>5</v>
      </c>
      <c r="B11" s="277" t="s">
        <v>1336</v>
      </c>
      <c r="C11" s="278">
        <f>C9+C10</f>
        <v>0</v>
      </c>
      <c r="D11" s="279">
        <v>37.6</v>
      </c>
      <c r="E11" s="675">
        <v>309</v>
      </c>
      <c r="F11" s="680">
        <f t="shared" si="0"/>
        <v>0</v>
      </c>
      <c r="G11" s="679">
        <f t="shared" si="1"/>
        <v>0</v>
      </c>
    </row>
    <row r="12" spans="1:7" ht="15.75" x14ac:dyDescent="0.25">
      <c r="A12" s="277">
        <v>6</v>
      </c>
      <c r="B12" s="277" t="s">
        <v>1389</v>
      </c>
      <c r="C12" s="279">
        <v>0</v>
      </c>
      <c r="D12" s="712">
        <v>2944.5</v>
      </c>
      <c r="E12" s="672"/>
      <c r="F12" s="677"/>
      <c r="G12" s="674"/>
    </row>
    <row r="13" spans="1:7" ht="15.75" x14ac:dyDescent="0.25">
      <c r="A13" s="277">
        <v>7</v>
      </c>
      <c r="B13" s="277" t="s">
        <v>1604</v>
      </c>
      <c r="C13" s="279">
        <f>'[2]Расчет платы на отопление и ГВС'!$F$17</f>
        <v>0</v>
      </c>
      <c r="D13" s="279">
        <v>5.05</v>
      </c>
      <c r="E13" s="672"/>
      <c r="F13" s="677"/>
      <c r="G13" s="674"/>
    </row>
    <row r="14" spans="1:7" ht="17.25" customHeight="1" x14ac:dyDescent="0.3">
      <c r="A14" s="268"/>
      <c r="B14" s="268"/>
      <c r="C14" s="268"/>
      <c r="D14" s="268"/>
      <c r="G14" s="682"/>
    </row>
  </sheetData>
  <customSheetViews>
    <customSheetView guid="{59BB3A05-2517-4212-B4B0-766CE27362F6}">
      <selection activeCell="C14" sqref="C14:C15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89" t="s">
        <v>1526</v>
      </c>
      <c r="B1" s="889"/>
      <c r="C1" s="889"/>
      <c r="D1" s="889"/>
      <c r="E1" s="889"/>
      <c r="F1" s="889"/>
      <c r="G1" s="889"/>
      <c r="H1" s="889"/>
    </row>
    <row r="2" spans="1:12" ht="18" customHeight="1" x14ac:dyDescent="0.2"/>
    <row r="3" spans="1:12" ht="65.2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1453</v>
      </c>
      <c r="G3" s="370" t="s">
        <v>1454</v>
      </c>
      <c r="H3" s="370" t="s">
        <v>1455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1420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1416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89" t="s">
        <v>1527</v>
      </c>
      <c r="B13" s="889"/>
      <c r="C13" s="889"/>
      <c r="D13" s="889"/>
      <c r="E13" s="889"/>
      <c r="F13" s="889"/>
      <c r="G13" s="889"/>
      <c r="H13" s="889"/>
    </row>
    <row r="14" spans="1:12" ht="18.75" customHeight="1" x14ac:dyDescent="0.2"/>
    <row r="15" spans="1:12" ht="66" customHeight="1" x14ac:dyDescent="0.2">
      <c r="A15" s="370"/>
      <c r="B15" s="370" t="s">
        <v>1433</v>
      </c>
      <c r="C15" s="370" t="s">
        <v>1434</v>
      </c>
      <c r="D15" s="370" t="s">
        <v>1456</v>
      </c>
      <c r="E15" s="370" t="s">
        <v>1435</v>
      </c>
      <c r="F15" s="370" t="s">
        <v>1453</v>
      </c>
      <c r="G15" s="370" t="s">
        <v>1454</v>
      </c>
      <c r="H15" s="370" t="s">
        <v>1455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1414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1415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1420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1416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89" t="s">
        <v>1528</v>
      </c>
      <c r="B25" s="889"/>
      <c r="C25" s="889"/>
      <c r="D25" s="889"/>
      <c r="E25" s="889"/>
      <c r="F25" s="889"/>
      <c r="G25" s="889"/>
      <c r="H25" s="889"/>
    </row>
    <row r="26" spans="1:12" ht="16.5" customHeight="1" x14ac:dyDescent="0.2"/>
    <row r="27" spans="1:12" ht="66" customHeight="1" x14ac:dyDescent="0.2">
      <c r="A27" s="370"/>
      <c r="B27" s="370" t="s">
        <v>1433</v>
      </c>
      <c r="C27" s="370" t="s">
        <v>1434</v>
      </c>
      <c r="D27" s="370" t="s">
        <v>1456</v>
      </c>
      <c r="E27" s="370" t="s">
        <v>1435</v>
      </c>
      <c r="F27" s="370" t="s">
        <v>1453</v>
      </c>
      <c r="G27" s="370" t="s">
        <v>1454</v>
      </c>
      <c r="H27" s="370" t="s">
        <v>1455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1414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1415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1420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1416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89" t="s">
        <v>1530</v>
      </c>
      <c r="B1" s="889"/>
      <c r="C1" s="889"/>
      <c r="D1" s="889"/>
      <c r="E1" s="889"/>
      <c r="F1" s="889"/>
      <c r="G1" s="889"/>
      <c r="H1" s="889"/>
      <c r="I1" s="497"/>
    </row>
    <row r="2" spans="1:11" ht="18" customHeight="1" x14ac:dyDescent="0.2"/>
    <row r="3" spans="1:11" ht="72.7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1429</v>
      </c>
      <c r="G3" s="370" t="s">
        <v>1436</v>
      </c>
      <c r="H3" s="370" t="s">
        <v>1529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1420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1416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23.25" customHeight="1" x14ac:dyDescent="0.2">
      <c r="A13" t="s">
        <v>1430</v>
      </c>
      <c r="H13" s="446">
        <f>'Общ. счетчики'!B52</f>
        <v>208910</v>
      </c>
      <c r="I13" s="759"/>
    </row>
    <row r="14" spans="1:11" ht="23.25" customHeight="1" x14ac:dyDescent="0.2">
      <c r="A14" t="s">
        <v>1437</v>
      </c>
      <c r="H14" s="448"/>
      <c r="I14" s="466"/>
    </row>
    <row r="15" spans="1:11" ht="15" customHeight="1" x14ac:dyDescent="0.2">
      <c r="A15" s="357" t="s">
        <v>1377</v>
      </c>
      <c r="H15" s="754">
        <f>Под.6!F202+'Нежелые помещения'!F5</f>
        <v>79309</v>
      </c>
      <c r="I15" s="466"/>
      <c r="K15" s="461"/>
    </row>
    <row r="16" spans="1:11" ht="15" customHeight="1" x14ac:dyDescent="0.2">
      <c r="A16" s="357" t="s">
        <v>1378</v>
      </c>
      <c r="H16" s="754">
        <f>'Под. 1 и 2'!F118+'Под. 3'!F32+'Под. 4  и 5'!F60+'Нежелые помещения'!F22+'Нежелые помещения'!F14+'Нежелые помещения'!F10</f>
        <v>62030</v>
      </c>
      <c r="I16" s="466"/>
    </row>
    <row r="17" spans="1:10" ht="15" customHeight="1" x14ac:dyDescent="0.2">
      <c r="A17" s="357" t="s">
        <v>1379</v>
      </c>
      <c r="H17" s="754">
        <f>'Общ. счетчики'!G50</f>
        <v>14020</v>
      </c>
      <c r="I17" s="466"/>
      <c r="J17" s="486"/>
    </row>
    <row r="18" spans="1:10" ht="23.25" customHeight="1" x14ac:dyDescent="0.2">
      <c r="A18" t="s">
        <v>1432</v>
      </c>
      <c r="H18" s="448"/>
      <c r="I18" s="466"/>
    </row>
    <row r="19" spans="1:10" ht="23.25" customHeight="1" x14ac:dyDescent="0.2">
      <c r="A19" t="s">
        <v>1431</v>
      </c>
      <c r="H19" s="449">
        <f>SUM(H15:H18)</f>
        <v>155359</v>
      </c>
      <c r="I19" s="449"/>
      <c r="J19" s="761"/>
    </row>
    <row r="20" spans="1:10" ht="23.25" customHeight="1" x14ac:dyDescent="0.2">
      <c r="A20" s="13" t="s">
        <v>1980</v>
      </c>
      <c r="H20" s="755">
        <f>'Общ. счетчики'!G35</f>
        <v>33660</v>
      </c>
      <c r="I20" s="449"/>
      <c r="J20" s="447"/>
    </row>
    <row r="21" spans="1:10" ht="33" customHeight="1" x14ac:dyDescent="0.2">
      <c r="G21" s="702" t="s">
        <v>2016</v>
      </c>
      <c r="H21" s="703">
        <f>H13-H19-H20</f>
        <v>19891</v>
      </c>
      <c r="I21" s="447"/>
    </row>
    <row r="22" spans="1:10" ht="33" customHeight="1" x14ac:dyDescent="0.2">
      <c r="H22" s="763"/>
      <c r="I22" s="447"/>
    </row>
  </sheetData>
  <customSheetViews>
    <customSheetView guid="{59BB3A05-2517-4212-B4B0-766CE27362F6}" fitToPage="1" state="hidden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1">
      <selection activeCell="H22" sqref="H22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D13" sqref="D13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2032</v>
      </c>
      <c r="B1" s="548"/>
      <c r="C1" s="548"/>
      <c r="D1" s="548"/>
      <c r="E1" s="548"/>
      <c r="F1" s="548"/>
      <c r="G1" s="548"/>
    </row>
    <row r="2" spans="1:9" ht="15" customHeight="1" x14ac:dyDescent="0.2">
      <c r="A2" s="892" t="s">
        <v>1393</v>
      </c>
      <c r="B2" s="892" t="s">
        <v>1394</v>
      </c>
      <c r="C2" s="892" t="s">
        <v>1395</v>
      </c>
      <c r="D2" s="892" t="s">
        <v>1396</v>
      </c>
      <c r="E2" s="892" t="s">
        <v>1397</v>
      </c>
      <c r="F2" s="892"/>
      <c r="G2" s="892"/>
    </row>
    <row r="3" spans="1:9" ht="15" customHeight="1" x14ac:dyDescent="0.2">
      <c r="A3" s="892"/>
      <c r="B3" s="892"/>
      <c r="C3" s="892"/>
      <c r="D3" s="892"/>
      <c r="E3" s="892" t="s">
        <v>1398</v>
      </c>
      <c r="F3" s="892"/>
      <c r="G3" s="892" t="s">
        <v>1401</v>
      </c>
    </row>
    <row r="4" spans="1:9" ht="15" customHeight="1" x14ac:dyDescent="0.2">
      <c r="A4" s="892"/>
      <c r="B4" s="892"/>
      <c r="C4" s="892"/>
      <c r="D4" s="869"/>
      <c r="E4" s="443" t="s">
        <v>1399</v>
      </c>
      <c r="F4" s="443" t="s">
        <v>1400</v>
      </c>
      <c r="G4" s="892"/>
    </row>
    <row r="5" spans="1:9" ht="17.25" customHeight="1" x14ac:dyDescent="0.2">
      <c r="A5" s="359" t="s">
        <v>1404</v>
      </c>
      <c r="B5" s="360" t="s">
        <v>1402</v>
      </c>
      <c r="C5" s="444" t="s">
        <v>1403</v>
      </c>
      <c r="D5" s="718">
        <v>7187.42</v>
      </c>
      <c r="E5" s="667">
        <f>484.73+34.76</f>
        <v>519.49</v>
      </c>
      <c r="F5" s="360"/>
      <c r="G5" s="361">
        <v>268.52999999999997</v>
      </c>
    </row>
    <row r="6" spans="1:9" ht="21.75" customHeight="1" x14ac:dyDescent="0.2">
      <c r="A6" s="359" t="s">
        <v>1404</v>
      </c>
      <c r="B6" s="360" t="s">
        <v>1406</v>
      </c>
      <c r="C6" s="361" t="s">
        <v>1403</v>
      </c>
      <c r="D6" s="686"/>
      <c r="E6" s="460">
        <f>E7*0.051</f>
        <v>64.055489999999992</v>
      </c>
      <c r="F6" s="460">
        <f>F7*0.051</f>
        <v>30.804509999999997</v>
      </c>
      <c r="G6" s="460">
        <f>G7*0.051</f>
        <v>1.96299</v>
      </c>
      <c r="I6" s="764"/>
    </row>
    <row r="7" spans="1:9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1860-F7</f>
        <v>1255.99</v>
      </c>
      <c r="F7" s="361">
        <f>187*3.23</f>
        <v>604.01</v>
      </c>
      <c r="G7" s="715">
        <v>38.49</v>
      </c>
    </row>
    <row r="8" spans="1:9" ht="12" customHeight="1" x14ac:dyDescent="0.2">
      <c r="A8" s="359" t="s">
        <v>1407</v>
      </c>
      <c r="B8" s="360" t="s">
        <v>1410</v>
      </c>
      <c r="C8" s="361" t="s">
        <v>1409</v>
      </c>
      <c r="D8" s="772">
        <v>305020</v>
      </c>
      <c r="E8" s="573">
        <f>2267-190</f>
        <v>2077</v>
      </c>
      <c r="F8" s="361">
        <f>187*4.33</f>
        <v>809.71</v>
      </c>
      <c r="G8" s="715">
        <v>38.49</v>
      </c>
      <c r="H8" s="537"/>
    </row>
    <row r="9" spans="1:9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3332.99</v>
      </c>
      <c r="F9" s="460">
        <f>F7+F8</f>
        <v>1413.72</v>
      </c>
      <c r="G9" s="715">
        <f>G7+G8</f>
        <v>76.98</v>
      </c>
    </row>
    <row r="10" spans="1:9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('Норматив ээ'!H19+'Норматив ээ'!H21)-F10-G10</f>
        <v>149524.59</v>
      </c>
      <c r="F10" s="668">
        <f>Под.6!G202+'Под. 4  и 5'!G60+'Под. 3'!G32+'Под. 1 и 2'!G118</f>
        <v>864</v>
      </c>
      <c r="G10" s="529">
        <f>24861.41</f>
        <v>24861.41</v>
      </c>
    </row>
    <row r="11" spans="1:9" ht="15" customHeight="1" x14ac:dyDescent="0.2">
      <c r="E11" s="890"/>
      <c r="F11" s="891"/>
    </row>
    <row r="12" spans="1:9" ht="33" customHeight="1" x14ac:dyDescent="0.2">
      <c r="F12" s="749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D13" sqref="D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1995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1393</v>
      </c>
      <c r="B2" s="443" t="s">
        <v>1394</v>
      </c>
      <c r="C2" s="443" t="s">
        <v>1395</v>
      </c>
      <c r="D2" s="443" t="s">
        <v>1396</v>
      </c>
      <c r="E2" s="443" t="s">
        <v>1397</v>
      </c>
      <c r="F2"/>
      <c r="G2"/>
    </row>
    <row r="3" spans="1:13" ht="35.25" customHeight="1" x14ac:dyDescent="0.2">
      <c r="A3"/>
      <c r="B3"/>
      <c r="C3"/>
      <c r="D3"/>
      <c r="E3" s="443" t="s">
        <v>1398</v>
      </c>
      <c r="F3"/>
      <c r="G3" s="443" t="s">
        <v>1401</v>
      </c>
      <c r="J3" s="748" t="s">
        <v>2003</v>
      </c>
      <c r="K3" s="748" t="s">
        <v>2010</v>
      </c>
      <c r="L3" s="748" t="s">
        <v>2011</v>
      </c>
      <c r="M3" s="358" t="s">
        <v>2014</v>
      </c>
    </row>
    <row r="4" spans="1:13" ht="15" customHeight="1" x14ac:dyDescent="0.2">
      <c r="A4"/>
      <c r="B4"/>
      <c r="C4"/>
      <c r="D4"/>
      <c r="E4" s="443" t="s">
        <v>1399</v>
      </c>
      <c r="F4" s="443" t="s">
        <v>1400</v>
      </c>
      <c r="G4"/>
    </row>
    <row r="5" spans="1:13" ht="17.25" customHeight="1" x14ac:dyDescent="0.2">
      <c r="A5" s="359" t="s">
        <v>1404</v>
      </c>
      <c r="B5" s="360" t="s">
        <v>1402</v>
      </c>
      <c r="C5" s="444" t="s">
        <v>1403</v>
      </c>
      <c r="D5" s="718">
        <v>3959.46</v>
      </c>
      <c r="E5" s="667">
        <f>236.21+21.99</f>
        <v>258.2</v>
      </c>
      <c r="F5" s="360"/>
      <c r="G5" s="361">
        <v>302.08</v>
      </c>
      <c r="I5" s="750" t="s">
        <v>2004</v>
      </c>
      <c r="J5" s="358">
        <f>Под.6!F202</f>
        <v>79281</v>
      </c>
      <c r="K5" s="358">
        <f>'Общ. счетчики'!G39+'Общ. счетчики'!G38</f>
        <v>82780</v>
      </c>
      <c r="L5" s="358">
        <f>'Общ. счетчики'!G36+'Общ. счетчики'!G37</f>
        <v>4590</v>
      </c>
    </row>
    <row r="6" spans="1:13" ht="21.75" customHeight="1" x14ac:dyDescent="0.2">
      <c r="A6" s="359" t="s">
        <v>1404</v>
      </c>
      <c r="B6" s="360" t="s">
        <v>1406</v>
      </c>
      <c r="C6" s="361" t="s">
        <v>1403</v>
      </c>
      <c r="D6" s="686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50" t="s">
        <v>2005</v>
      </c>
      <c r="J6" s="749">
        <f>'Под. 1 и 2'!F118+'Под. 3'!F32+'Под. 4  и 5'!F60</f>
        <v>60630</v>
      </c>
      <c r="K6" s="358">
        <f>'Общ. счетчики'!G10+'Общ. счетчики'!G11+'Общ. счетчики'!G15+'Общ. счетчики'!G16+'Общ. счетчики'!G20+'Общ. счетчики'!G21</f>
        <v>64930</v>
      </c>
      <c r="L6" s="358">
        <f>'Общ. счетчики'!G8+'Общ. счетчики'!G9+'Общ. счетчики'!G13+'Общ. счетчики'!G14+'Общ. счетчики'!G18+'Общ. счетчики'!G19</f>
        <v>8930</v>
      </c>
    </row>
    <row r="7" spans="1:13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50" t="s">
        <v>2006</v>
      </c>
      <c r="J7" s="358">
        <f>'корп. 3'!C8+'корп. 3'!C7</f>
        <v>14020</v>
      </c>
      <c r="K7" s="749">
        <f>'Общ. счетчики'!G50</f>
        <v>14020</v>
      </c>
      <c r="L7" s="749">
        <f>K7</f>
        <v>14020</v>
      </c>
    </row>
    <row r="8" spans="1:13" ht="12" customHeight="1" x14ac:dyDescent="0.2">
      <c r="A8" s="359" t="s">
        <v>1407</v>
      </c>
      <c r="B8" s="360" t="s">
        <v>1410</v>
      </c>
      <c r="C8" s="361" t="s">
        <v>1409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50" t="s">
        <v>2007</v>
      </c>
      <c r="K8" s="751"/>
      <c r="L8" s="751"/>
    </row>
    <row r="9" spans="1:13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50" t="s">
        <v>2012</v>
      </c>
      <c r="J9" s="749">
        <f>J5+J6+J7</f>
        <v>153931</v>
      </c>
      <c r="K9" s="749">
        <f>K5+K6+K7+K8</f>
        <v>161730</v>
      </c>
      <c r="L9" s="749">
        <f>L5+L6+L7+L8</f>
        <v>27540</v>
      </c>
      <c r="M9" s="749">
        <f>'Нежелые помещения'!F27</f>
        <v>3021</v>
      </c>
    </row>
    <row r="10" spans="1:13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'Норматив ээ'!H19-F10</f>
        <v>154495</v>
      </c>
      <c r="F10" s="668">
        <f>Под.6!G202+'Под. 4  и 5'!G60+'Под. 3'!G32+'Под. 1 и 2'!G118</f>
        <v>864</v>
      </c>
      <c r="G10" s="529">
        <f>24861.41-'Норматив ээ'!H21</f>
        <v>4970.41</v>
      </c>
      <c r="I10" s="750" t="s">
        <v>2008</v>
      </c>
      <c r="J10" s="752">
        <f>(K9+L9)-J9-M9</f>
        <v>32318</v>
      </c>
    </row>
    <row r="11" spans="1:13" ht="15" customHeight="1" x14ac:dyDescent="0.2">
      <c r="E11" s="743"/>
      <c r="F11"/>
      <c r="I11" s="750" t="s">
        <v>2009</v>
      </c>
      <c r="J11" s="753">
        <f>J10/'Норматив ээ'!C12</f>
        <v>0.8491217929349324</v>
      </c>
      <c r="K11" s="748" t="s">
        <v>2013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8" t="s">
        <v>495</v>
      </c>
      <c r="D1" s="809"/>
      <c r="E1" s="809"/>
    </row>
    <row r="2" spans="1:9" ht="20.25" customHeight="1" thickBot="1" x14ac:dyDescent="0.25">
      <c r="A2" s="1" t="s">
        <v>496</v>
      </c>
      <c r="B2" s="1"/>
      <c r="C2" s="1"/>
      <c r="E2" s="810" t="s">
        <v>2030</v>
      </c>
      <c r="F2" s="810"/>
      <c r="H2" s="812"/>
      <c r="I2" s="812"/>
    </row>
    <row r="3" spans="1:9" ht="13.5" thickBot="1" x14ac:dyDescent="0.25">
      <c r="A3" s="813" t="s">
        <v>1116</v>
      </c>
      <c r="B3" s="811" t="s">
        <v>481</v>
      </c>
      <c r="C3" s="811" t="s">
        <v>1</v>
      </c>
      <c r="D3" s="811" t="s">
        <v>2</v>
      </c>
      <c r="E3" s="811"/>
      <c r="F3" s="811" t="s">
        <v>5</v>
      </c>
      <c r="H3" s="812"/>
      <c r="I3" s="812"/>
    </row>
    <row r="4" spans="1:9" ht="13.5" thickBot="1" x14ac:dyDescent="0.25">
      <c r="A4" s="814"/>
      <c r="B4" s="811"/>
      <c r="C4" s="811"/>
      <c r="D4" s="811"/>
      <c r="E4" s="811"/>
      <c r="F4" s="811"/>
      <c r="H4" s="812"/>
      <c r="I4" s="812"/>
    </row>
    <row r="5" spans="1:9" ht="13.5" thickBot="1" x14ac:dyDescent="0.25">
      <c r="A5" s="815"/>
      <c r="B5" s="816"/>
      <c r="C5" s="811"/>
      <c r="D5" s="109" t="s">
        <v>6</v>
      </c>
      <c r="E5" s="110" t="s">
        <v>7</v>
      </c>
      <c r="F5" s="811"/>
    </row>
    <row r="6" spans="1:9" ht="13.5" thickBot="1" x14ac:dyDescent="0.25">
      <c r="A6" s="221" t="s">
        <v>497</v>
      </c>
      <c r="B6" s="614" t="s">
        <v>1043</v>
      </c>
      <c r="C6" s="687" t="s">
        <v>1967</v>
      </c>
      <c r="D6" s="21">
        <v>1545</v>
      </c>
      <c r="E6" s="21">
        <v>1750</v>
      </c>
      <c r="F6" s="310">
        <f t="shared" ref="F6" si="0">E6-D6</f>
        <v>205</v>
      </c>
    </row>
    <row r="7" spans="1:9" ht="15" customHeight="1" thickBot="1" x14ac:dyDescent="0.25">
      <c r="A7" s="171" t="s">
        <v>499</v>
      </c>
      <c r="B7" s="615" t="s">
        <v>1044</v>
      </c>
      <c r="C7" s="591" t="s">
        <v>500</v>
      </c>
      <c r="D7" s="21">
        <v>23985</v>
      </c>
      <c r="E7" s="21">
        <v>24160</v>
      </c>
      <c r="F7" s="310">
        <f t="shared" ref="F7:F69" si="1">E7-D7</f>
        <v>175</v>
      </c>
      <c r="G7" s="32"/>
    </row>
    <row r="8" spans="1:9" ht="15" customHeight="1" thickBot="1" x14ac:dyDescent="0.25">
      <c r="A8" s="171" t="s">
        <v>501</v>
      </c>
      <c r="B8" s="616" t="s">
        <v>1045</v>
      </c>
      <c r="C8" s="592" t="s">
        <v>1709</v>
      </c>
      <c r="D8" s="21">
        <v>21330</v>
      </c>
      <c r="E8" s="21">
        <v>21515</v>
      </c>
      <c r="F8" s="310">
        <f t="shared" si="1"/>
        <v>185</v>
      </c>
      <c r="G8" s="294"/>
    </row>
    <row r="9" spans="1:9" ht="15" customHeight="1" thickBot="1" x14ac:dyDescent="0.25">
      <c r="A9" s="222" t="s">
        <v>502</v>
      </c>
      <c r="B9" s="615" t="s">
        <v>1046</v>
      </c>
      <c r="C9" s="593" t="s">
        <v>1628</v>
      </c>
      <c r="D9" s="151">
        <v>28515</v>
      </c>
      <c r="E9" s="151">
        <v>29905</v>
      </c>
      <c r="F9" s="310">
        <f t="shared" ref="F9" si="2">E9-D9</f>
        <v>1390</v>
      </c>
      <c r="G9" s="32"/>
    </row>
    <row r="10" spans="1:9" ht="13.5" customHeight="1" thickBot="1" x14ac:dyDescent="0.25">
      <c r="A10" s="222" t="s">
        <v>503</v>
      </c>
      <c r="B10" s="616" t="s">
        <v>1753</v>
      </c>
      <c r="C10" s="594" t="s">
        <v>504</v>
      </c>
      <c r="D10" s="575"/>
      <c r="E10" s="575"/>
      <c r="F10" s="584">
        <v>355</v>
      </c>
      <c r="G10" s="495">
        <v>111105</v>
      </c>
    </row>
    <row r="11" spans="1:9" ht="12.75" customHeight="1" thickBot="1" x14ac:dyDescent="0.25">
      <c r="A11" s="223" t="s">
        <v>506</v>
      </c>
      <c r="B11" s="615" t="s">
        <v>1684</v>
      </c>
      <c r="C11" s="595" t="s">
        <v>979</v>
      </c>
      <c r="D11" s="151">
        <v>27455</v>
      </c>
      <c r="E11" s="151">
        <v>27560</v>
      </c>
      <c r="F11" s="310">
        <f t="shared" si="1"/>
        <v>105</v>
      </c>
      <c r="G11" s="159" t="s">
        <v>505</v>
      </c>
    </row>
    <row r="12" spans="1:9" ht="12.75" customHeight="1" thickBot="1" x14ac:dyDescent="0.25">
      <c r="A12" s="171" t="s">
        <v>507</v>
      </c>
      <c r="B12" s="717" t="s">
        <v>1047</v>
      </c>
      <c r="C12" s="596" t="s">
        <v>954</v>
      </c>
      <c r="D12" s="28">
        <v>20895</v>
      </c>
      <c r="E12" s="28">
        <v>20960</v>
      </c>
      <c r="F12" s="310">
        <f t="shared" si="1"/>
        <v>65</v>
      </c>
      <c r="G12" s="569"/>
    </row>
    <row r="13" spans="1:9" ht="13.5" customHeight="1" thickBot="1" x14ac:dyDescent="0.25">
      <c r="A13" s="171" t="s">
        <v>508</v>
      </c>
      <c r="B13" s="615" t="s">
        <v>1685</v>
      </c>
      <c r="C13" s="595" t="s">
        <v>1710</v>
      </c>
      <c r="D13" s="21">
        <v>33075</v>
      </c>
      <c r="E13" s="21">
        <v>34370</v>
      </c>
      <c r="F13" s="310">
        <f t="shared" si="1"/>
        <v>1295</v>
      </c>
      <c r="G13" s="348"/>
    </row>
    <row r="14" spans="1:9" ht="13.5" customHeight="1" thickBot="1" x14ac:dyDescent="0.25">
      <c r="A14" s="538" t="s">
        <v>509</v>
      </c>
      <c r="B14" s="616" t="s">
        <v>1048</v>
      </c>
      <c r="C14" s="594" t="s">
        <v>1711</v>
      </c>
      <c r="D14" s="157">
        <v>22330</v>
      </c>
      <c r="E14" s="157">
        <v>22545</v>
      </c>
      <c r="F14" s="310">
        <f t="shared" si="1"/>
        <v>215</v>
      </c>
      <c r="G14" s="135" t="s">
        <v>510</v>
      </c>
    </row>
    <row r="15" spans="1:9" ht="15.75" customHeight="1" thickBot="1" x14ac:dyDescent="0.25">
      <c r="A15" s="283" t="s">
        <v>1357</v>
      </c>
      <c r="B15" s="617" t="s">
        <v>1049</v>
      </c>
      <c r="C15" s="597" t="s">
        <v>1337</v>
      </c>
      <c r="D15" s="158">
        <v>42425</v>
      </c>
      <c r="E15" s="158">
        <v>42755</v>
      </c>
      <c r="F15" s="310">
        <f t="shared" si="1"/>
        <v>330</v>
      </c>
      <c r="G15" s="284"/>
      <c r="H15" s="285"/>
    </row>
    <row r="16" spans="1:9" ht="13.5" customHeight="1" thickBot="1" x14ac:dyDescent="0.25">
      <c r="A16" s="286" t="s">
        <v>511</v>
      </c>
      <c r="B16" s="615" t="s">
        <v>1975</v>
      </c>
      <c r="C16" s="594" t="s">
        <v>512</v>
      </c>
      <c r="D16" s="373">
        <v>43645</v>
      </c>
      <c r="E16" s="373">
        <v>43695</v>
      </c>
      <c r="F16" s="310">
        <f t="shared" si="1"/>
        <v>50</v>
      </c>
      <c r="G16" s="111"/>
    </row>
    <row r="17" spans="1:13" ht="15" customHeight="1" thickBot="1" x14ac:dyDescent="0.25">
      <c r="A17" s="283" t="s">
        <v>513</v>
      </c>
      <c r="B17" s="616" t="s">
        <v>1686</v>
      </c>
      <c r="C17" s="598" t="s">
        <v>1712</v>
      </c>
      <c r="D17" s="275">
        <v>37235</v>
      </c>
      <c r="E17" s="275">
        <v>37795</v>
      </c>
      <c r="F17" s="310">
        <f t="shared" si="1"/>
        <v>560</v>
      </c>
      <c r="G17" s="372"/>
    </row>
    <row r="18" spans="1:13" ht="13.5" customHeight="1" thickBot="1" x14ac:dyDescent="0.25">
      <c r="A18" s="223" t="s">
        <v>514</v>
      </c>
      <c r="B18" s="615" t="s">
        <v>1050</v>
      </c>
      <c r="C18" s="599" t="s">
        <v>1713</v>
      </c>
      <c r="D18" s="22">
        <v>17960</v>
      </c>
      <c r="E18" s="22">
        <v>18205</v>
      </c>
      <c r="F18" s="310">
        <f t="shared" si="1"/>
        <v>245</v>
      </c>
      <c r="G18" s="135" t="s">
        <v>515</v>
      </c>
    </row>
    <row r="19" spans="1:13" ht="13.5" customHeight="1" thickBot="1" x14ac:dyDescent="0.25">
      <c r="A19" s="223" t="s">
        <v>516</v>
      </c>
      <c r="B19" s="616" t="s">
        <v>1051</v>
      </c>
      <c r="C19" s="600" t="s">
        <v>1621</v>
      </c>
      <c r="D19" s="21">
        <v>2930</v>
      </c>
      <c r="E19" s="21">
        <v>2990</v>
      </c>
      <c r="F19" s="310">
        <f t="shared" ref="F19" si="3">E19-D19</f>
        <v>60</v>
      </c>
      <c r="G19" s="587"/>
    </row>
    <row r="20" spans="1:13" ht="13.5" customHeight="1" thickBot="1" x14ac:dyDescent="0.25">
      <c r="A20" s="171" t="s">
        <v>517</v>
      </c>
      <c r="B20" s="615" t="s">
        <v>1052</v>
      </c>
      <c r="C20" s="592" t="s">
        <v>1714</v>
      </c>
      <c r="D20" s="21">
        <v>2900</v>
      </c>
      <c r="E20" s="21">
        <v>2975</v>
      </c>
      <c r="F20" s="310">
        <f t="shared" ref="F20" si="4">E20-D20</f>
        <v>75</v>
      </c>
      <c r="G20" s="124"/>
    </row>
    <row r="21" spans="1:13" ht="13.5" customHeight="1" thickBot="1" x14ac:dyDescent="0.25">
      <c r="A21" s="171" t="s">
        <v>518</v>
      </c>
      <c r="B21" s="615" t="s">
        <v>1687</v>
      </c>
      <c r="C21" s="600" t="s">
        <v>1584</v>
      </c>
      <c r="D21" s="21">
        <v>29645</v>
      </c>
      <c r="E21" s="21">
        <v>30080</v>
      </c>
      <c r="F21" s="310">
        <f t="shared" si="1"/>
        <v>435</v>
      </c>
      <c r="G21" s="519"/>
    </row>
    <row r="22" spans="1:13" ht="13.5" customHeight="1" thickBot="1" x14ac:dyDescent="0.25">
      <c r="A22" s="171" t="s">
        <v>519</v>
      </c>
      <c r="B22" s="616" t="s">
        <v>1688</v>
      </c>
      <c r="C22" s="599" t="s">
        <v>1536</v>
      </c>
      <c r="D22" s="22">
        <v>8170</v>
      </c>
      <c r="E22" s="22">
        <v>8610</v>
      </c>
      <c r="F22" s="310">
        <f t="shared" si="1"/>
        <v>440</v>
      </c>
      <c r="G22" s="459"/>
    </row>
    <row r="23" spans="1:13" ht="13.5" customHeight="1" thickBot="1" x14ac:dyDescent="0.25">
      <c r="A23" s="171" t="s">
        <v>521</v>
      </c>
      <c r="B23" s="633" t="s">
        <v>1053</v>
      </c>
      <c r="C23" s="708" t="s">
        <v>1984</v>
      </c>
      <c r="D23" s="22">
        <v>1440</v>
      </c>
      <c r="E23" s="22">
        <v>1610</v>
      </c>
      <c r="F23" s="310">
        <f t="shared" ref="F23" si="5">E23-D23</f>
        <v>170</v>
      </c>
      <c r="G23" s="124"/>
    </row>
    <row r="24" spans="1:13" ht="13.5" customHeight="1" thickBot="1" x14ac:dyDescent="0.25">
      <c r="A24" s="171" t="s">
        <v>522</v>
      </c>
      <c r="B24" s="616" t="s">
        <v>1689</v>
      </c>
      <c r="C24" s="599" t="s">
        <v>1537</v>
      </c>
      <c r="D24" s="22">
        <v>9655</v>
      </c>
      <c r="E24" s="22">
        <v>10090</v>
      </c>
      <c r="F24" s="310">
        <f t="shared" si="1"/>
        <v>435</v>
      </c>
      <c r="G24" s="111"/>
    </row>
    <row r="25" spans="1:13" ht="13.5" customHeight="1" thickBot="1" x14ac:dyDescent="0.25">
      <c r="A25" s="171" t="s">
        <v>523</v>
      </c>
      <c r="B25" s="615" t="s">
        <v>1054</v>
      </c>
      <c r="C25" s="600" t="s">
        <v>1715</v>
      </c>
      <c r="D25" s="22">
        <v>14935</v>
      </c>
      <c r="E25" s="22">
        <v>15070</v>
      </c>
      <c r="F25" s="310">
        <f t="shared" si="1"/>
        <v>135</v>
      </c>
      <c r="G25" s="350"/>
    </row>
    <row r="26" spans="1:13" ht="13.5" customHeight="1" thickBot="1" x14ac:dyDescent="0.25">
      <c r="A26" s="171" t="s">
        <v>524</v>
      </c>
      <c r="B26" s="616" t="s">
        <v>1690</v>
      </c>
      <c r="C26" s="599" t="s">
        <v>1534</v>
      </c>
      <c r="D26" s="22">
        <v>14780</v>
      </c>
      <c r="E26" s="22">
        <v>14780</v>
      </c>
      <c r="F26" s="310">
        <f t="shared" si="1"/>
        <v>0</v>
      </c>
      <c r="G26" s="778">
        <v>14635</v>
      </c>
    </row>
    <row r="27" spans="1:13" ht="13.5" customHeight="1" thickBot="1" x14ac:dyDescent="0.25">
      <c r="A27" s="171" t="s">
        <v>526</v>
      </c>
      <c r="B27" s="615" t="s">
        <v>1086</v>
      </c>
      <c r="C27" s="600" t="s">
        <v>527</v>
      </c>
      <c r="D27" s="22">
        <v>50595</v>
      </c>
      <c r="E27" s="22">
        <v>50800</v>
      </c>
      <c r="F27" s="310">
        <f t="shared" si="1"/>
        <v>205</v>
      </c>
      <c r="G27" s="135" t="s">
        <v>531</v>
      </c>
    </row>
    <row r="28" spans="1:13" ht="13.5" customHeight="1" thickBot="1" x14ac:dyDescent="0.25">
      <c r="A28" s="171" t="s">
        <v>528</v>
      </c>
      <c r="B28" s="616" t="s">
        <v>1481</v>
      </c>
      <c r="C28" s="599" t="s">
        <v>1716</v>
      </c>
      <c r="D28" s="22">
        <v>12615</v>
      </c>
      <c r="E28" s="22">
        <v>12710</v>
      </c>
      <c r="F28" s="310">
        <f t="shared" si="1"/>
        <v>95</v>
      </c>
    </row>
    <row r="29" spans="1:13" ht="13.5" customHeight="1" thickBot="1" x14ac:dyDescent="0.25">
      <c r="A29" s="223" t="s">
        <v>529</v>
      </c>
      <c r="B29" s="615" t="s">
        <v>1055</v>
      </c>
      <c r="C29" s="600" t="s">
        <v>981</v>
      </c>
      <c r="D29" s="22">
        <v>67190</v>
      </c>
      <c r="E29" s="22">
        <v>69450</v>
      </c>
      <c r="F29" s="310">
        <f t="shared" si="1"/>
        <v>2260</v>
      </c>
      <c r="G29" s="143" t="s">
        <v>982</v>
      </c>
    </row>
    <row r="30" spans="1:13" ht="13.5" customHeight="1" thickBot="1" x14ac:dyDescent="0.25">
      <c r="A30" s="223" t="s">
        <v>530</v>
      </c>
      <c r="B30" s="616" t="s">
        <v>1056</v>
      </c>
      <c r="C30" s="599" t="s">
        <v>1635</v>
      </c>
      <c r="D30" s="22">
        <v>9240</v>
      </c>
      <c r="E30" s="22">
        <v>9485</v>
      </c>
      <c r="F30" s="310">
        <f t="shared" ref="F30" si="6">E30-D30</f>
        <v>245</v>
      </c>
      <c r="G30" s="495"/>
      <c r="M30" s="495"/>
    </row>
    <row r="31" spans="1:13" ht="13.5" customHeight="1" thickBot="1" x14ac:dyDescent="0.25">
      <c r="A31" s="223" t="s">
        <v>532</v>
      </c>
      <c r="B31" s="615" t="s">
        <v>1057</v>
      </c>
      <c r="C31" s="600" t="s">
        <v>1676</v>
      </c>
      <c r="D31" s="22">
        <v>2525</v>
      </c>
      <c r="E31" s="22">
        <v>2525</v>
      </c>
      <c r="F31" s="310">
        <f t="shared" ref="F31" si="7">E31-D31</f>
        <v>0</v>
      </c>
      <c r="G31" s="113"/>
    </row>
    <row r="32" spans="1:13" ht="13.5" customHeight="1" thickBot="1" x14ac:dyDescent="0.25">
      <c r="A32" s="223" t="s">
        <v>533</v>
      </c>
      <c r="B32" s="616" t="s">
        <v>1688</v>
      </c>
      <c r="C32" s="600" t="s">
        <v>985</v>
      </c>
      <c r="D32" s="22">
        <v>26400</v>
      </c>
      <c r="E32" s="22">
        <v>26600</v>
      </c>
      <c r="F32" s="310">
        <f t="shared" si="1"/>
        <v>200</v>
      </c>
      <c r="G32" s="143" t="s">
        <v>986</v>
      </c>
    </row>
    <row r="33" spans="1:10" ht="13.5" customHeight="1" thickBot="1" x14ac:dyDescent="0.25">
      <c r="A33" s="223" t="s">
        <v>534</v>
      </c>
      <c r="B33" s="615" t="s">
        <v>1058</v>
      </c>
      <c r="C33" s="610" t="s">
        <v>2026</v>
      </c>
      <c r="D33" s="22">
        <v>205</v>
      </c>
      <c r="E33" s="22">
        <v>435</v>
      </c>
      <c r="F33" s="310">
        <f>E33-D33</f>
        <v>230</v>
      </c>
      <c r="G33" s="696"/>
    </row>
    <row r="34" spans="1:10" ht="13.5" customHeight="1" thickBot="1" x14ac:dyDescent="0.25">
      <c r="A34" s="171" t="s">
        <v>535</v>
      </c>
      <c r="B34" s="616" t="s">
        <v>1059</v>
      </c>
      <c r="C34" s="600" t="s">
        <v>1717</v>
      </c>
      <c r="D34" s="22">
        <v>50135</v>
      </c>
      <c r="E34" s="22">
        <v>50825</v>
      </c>
      <c r="F34" s="310">
        <f t="shared" si="1"/>
        <v>690</v>
      </c>
      <c r="G34" s="135" t="s">
        <v>536</v>
      </c>
    </row>
    <row r="35" spans="1:10" ht="13.5" customHeight="1" thickBot="1" x14ac:dyDescent="0.25">
      <c r="A35" s="223" t="s">
        <v>537</v>
      </c>
      <c r="B35" s="615" t="s">
        <v>1683</v>
      </c>
      <c r="C35" s="599" t="s">
        <v>538</v>
      </c>
      <c r="D35" s="22">
        <v>57285</v>
      </c>
      <c r="E35" s="22">
        <v>57760</v>
      </c>
      <c r="F35" s="310">
        <f t="shared" si="1"/>
        <v>475</v>
      </c>
      <c r="G35" s="117"/>
    </row>
    <row r="36" spans="1:10" ht="15.75" customHeight="1" thickBot="1" x14ac:dyDescent="0.25">
      <c r="A36" s="223" t="s">
        <v>539</v>
      </c>
      <c r="B36" s="616" t="s">
        <v>1060</v>
      </c>
      <c r="C36" s="600" t="s">
        <v>1718</v>
      </c>
      <c r="D36" s="22">
        <v>15065</v>
      </c>
      <c r="E36" s="22">
        <v>15235</v>
      </c>
      <c r="F36" s="310">
        <f t="shared" si="1"/>
        <v>170</v>
      </c>
      <c r="G36" s="315"/>
    </row>
    <row r="37" spans="1:10" ht="13.5" customHeight="1" thickBot="1" x14ac:dyDescent="0.25">
      <c r="A37" s="223" t="s">
        <v>540</v>
      </c>
      <c r="B37" s="615" t="s">
        <v>1061</v>
      </c>
      <c r="C37" s="599" t="s">
        <v>541</v>
      </c>
      <c r="D37" s="22">
        <v>37625</v>
      </c>
      <c r="E37" s="22">
        <v>38045</v>
      </c>
      <c r="F37" s="310">
        <f t="shared" si="1"/>
        <v>420</v>
      </c>
    </row>
    <row r="38" spans="1:10" ht="13.5" customHeight="1" thickBot="1" x14ac:dyDescent="0.25">
      <c r="A38" s="171" t="s">
        <v>542</v>
      </c>
      <c r="B38" s="616" t="s">
        <v>1062</v>
      </c>
      <c r="C38" s="601" t="s">
        <v>1719</v>
      </c>
      <c r="D38" s="22">
        <v>45035</v>
      </c>
      <c r="E38" s="22">
        <v>45690</v>
      </c>
      <c r="F38" s="310">
        <f t="shared" si="1"/>
        <v>655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5" t="s">
        <v>1063</v>
      </c>
      <c r="C39" s="599" t="s">
        <v>980</v>
      </c>
      <c r="D39" s="275">
        <v>33250</v>
      </c>
      <c r="E39" s="275">
        <v>33590</v>
      </c>
      <c r="F39" s="310">
        <f t="shared" si="1"/>
        <v>340</v>
      </c>
      <c r="G39" s="322"/>
    </row>
    <row r="40" spans="1:10" ht="11.25" customHeight="1" thickBot="1" x14ac:dyDescent="0.25">
      <c r="A40" s="171" t="s">
        <v>545</v>
      </c>
      <c r="B40" s="615" t="s">
        <v>1691</v>
      </c>
      <c r="C40" s="591" t="s">
        <v>546</v>
      </c>
      <c r="D40" s="22">
        <v>30880</v>
      </c>
      <c r="E40" s="22">
        <v>31155</v>
      </c>
      <c r="F40" s="310">
        <f t="shared" si="1"/>
        <v>275</v>
      </c>
    </row>
    <row r="41" spans="1:10" ht="13.5" customHeight="1" thickBot="1" x14ac:dyDescent="0.25">
      <c r="A41" s="223" t="s">
        <v>547</v>
      </c>
      <c r="B41" s="616" t="s">
        <v>1064</v>
      </c>
      <c r="C41" s="602" t="s">
        <v>1720</v>
      </c>
      <c r="D41" s="22">
        <v>32720</v>
      </c>
      <c r="E41" s="22">
        <v>33155</v>
      </c>
      <c r="F41" s="310">
        <f t="shared" si="1"/>
        <v>435</v>
      </c>
    </row>
    <row r="42" spans="1:10" ht="13.5" customHeight="1" thickBot="1" x14ac:dyDescent="0.25">
      <c r="A42" s="171" t="s">
        <v>548</v>
      </c>
      <c r="B42" s="615" t="s">
        <v>1065</v>
      </c>
      <c r="C42" s="603" t="s">
        <v>549</v>
      </c>
      <c r="D42" s="275">
        <v>31700</v>
      </c>
      <c r="E42" s="275">
        <v>31825</v>
      </c>
      <c r="F42" s="310">
        <f t="shared" si="1"/>
        <v>125</v>
      </c>
      <c r="G42" s="135" t="s">
        <v>550</v>
      </c>
    </row>
    <row r="43" spans="1:10" ht="13.5" customHeight="1" thickBot="1" x14ac:dyDescent="0.25">
      <c r="A43" s="171" t="s">
        <v>551</v>
      </c>
      <c r="B43" s="616" t="s">
        <v>1066</v>
      </c>
      <c r="C43" s="602" t="s">
        <v>1666</v>
      </c>
      <c r="D43" s="22">
        <v>6930</v>
      </c>
      <c r="E43" s="22">
        <v>7150</v>
      </c>
      <c r="F43" s="310">
        <f t="shared" si="1"/>
        <v>220</v>
      </c>
      <c r="G43" s="578">
        <v>44125</v>
      </c>
    </row>
    <row r="44" spans="1:10" ht="13.5" customHeight="1" thickBot="1" x14ac:dyDescent="0.25">
      <c r="A44" s="171" t="s">
        <v>552</v>
      </c>
      <c r="B44" s="615" t="s">
        <v>1692</v>
      </c>
      <c r="C44" s="601" t="s">
        <v>1721</v>
      </c>
      <c r="D44" s="21">
        <v>36430</v>
      </c>
      <c r="E44" s="21">
        <v>36650</v>
      </c>
      <c r="F44" s="310">
        <f t="shared" si="1"/>
        <v>220</v>
      </c>
      <c r="G44" s="315"/>
    </row>
    <row r="45" spans="1:10" ht="13.5" customHeight="1" thickBot="1" x14ac:dyDescent="0.25">
      <c r="A45" s="171" t="s">
        <v>553</v>
      </c>
      <c r="B45" s="616" t="s">
        <v>1067</v>
      </c>
      <c r="C45" s="604" t="s">
        <v>1596</v>
      </c>
      <c r="D45" s="22">
        <v>25735</v>
      </c>
      <c r="E45" s="22">
        <v>26310</v>
      </c>
      <c r="F45" s="310">
        <f t="shared" si="1"/>
        <v>575</v>
      </c>
    </row>
    <row r="46" spans="1:10" ht="12.75" customHeight="1" thickBot="1" x14ac:dyDescent="0.25">
      <c r="A46" s="171" t="s">
        <v>554</v>
      </c>
      <c r="B46" s="615" t="s">
        <v>1068</v>
      </c>
      <c r="C46" s="591" t="s">
        <v>1722</v>
      </c>
      <c r="D46" s="22">
        <v>44045</v>
      </c>
      <c r="E46" s="22">
        <v>44505</v>
      </c>
      <c r="F46" s="310">
        <f t="shared" si="1"/>
        <v>460</v>
      </c>
      <c r="G46" s="309"/>
      <c r="J46" s="106"/>
    </row>
    <row r="47" spans="1:10" ht="13.5" customHeight="1" thickBot="1" x14ac:dyDescent="0.25">
      <c r="A47" s="223" t="s">
        <v>556</v>
      </c>
      <c r="B47" s="616" t="s">
        <v>1068</v>
      </c>
      <c r="C47" s="592" t="s">
        <v>992</v>
      </c>
      <c r="D47" s="22">
        <v>54275</v>
      </c>
      <c r="E47" s="22">
        <v>54585</v>
      </c>
      <c r="F47" s="310">
        <f t="shared" si="1"/>
        <v>310</v>
      </c>
      <c r="G47" s="589"/>
    </row>
    <row r="48" spans="1:10" ht="13.5" customHeight="1" thickBot="1" x14ac:dyDescent="0.25">
      <c r="A48" s="25" t="s">
        <v>557</v>
      </c>
      <c r="B48" s="615" t="s">
        <v>1693</v>
      </c>
      <c r="C48" s="591" t="s">
        <v>558</v>
      </c>
      <c r="D48" s="22">
        <v>42545</v>
      </c>
      <c r="E48" s="22">
        <v>42720</v>
      </c>
      <c r="F48" s="310">
        <f t="shared" si="1"/>
        <v>175</v>
      </c>
    </row>
    <row r="49" spans="1:13" ht="13.5" customHeight="1" thickBot="1" x14ac:dyDescent="0.25">
      <c r="A49" s="28" t="s">
        <v>559</v>
      </c>
      <c r="B49" s="616" t="s">
        <v>1069</v>
      </c>
      <c r="C49" s="604" t="s">
        <v>1723</v>
      </c>
      <c r="D49" s="157">
        <v>90270</v>
      </c>
      <c r="E49" s="157">
        <v>90630</v>
      </c>
      <c r="F49" s="310">
        <f t="shared" si="1"/>
        <v>360</v>
      </c>
    </row>
    <row r="50" spans="1:13" ht="13.5" customHeight="1" thickBot="1" x14ac:dyDescent="0.25">
      <c r="A50" s="25" t="s">
        <v>560</v>
      </c>
      <c r="B50" s="615" t="s">
        <v>1070</v>
      </c>
      <c r="C50" s="601" t="s">
        <v>1724</v>
      </c>
      <c r="D50" s="21">
        <v>81130</v>
      </c>
      <c r="E50" s="21">
        <v>82220</v>
      </c>
      <c r="F50" s="310">
        <f t="shared" si="1"/>
        <v>1090</v>
      </c>
      <c r="G50" s="135" t="s">
        <v>561</v>
      </c>
    </row>
    <row r="51" spans="1:13" ht="13.5" customHeight="1" thickBot="1" x14ac:dyDescent="0.25">
      <c r="A51" s="28" t="s">
        <v>562</v>
      </c>
      <c r="B51" s="616" t="s">
        <v>1071</v>
      </c>
      <c r="C51" s="599" t="s">
        <v>1725</v>
      </c>
      <c r="D51" s="22">
        <v>10775</v>
      </c>
      <c r="E51" s="22">
        <v>10975</v>
      </c>
      <c r="F51" s="310">
        <f t="shared" si="1"/>
        <v>200</v>
      </c>
    </row>
    <row r="52" spans="1:13" ht="13.5" customHeight="1" thickBot="1" x14ac:dyDescent="0.25">
      <c r="A52" s="25" t="s">
        <v>563</v>
      </c>
      <c r="B52" s="615" t="s">
        <v>1694</v>
      </c>
      <c r="C52" s="600" t="s">
        <v>1726</v>
      </c>
      <c r="D52" s="22">
        <v>12090</v>
      </c>
      <c r="E52" s="22">
        <v>12190</v>
      </c>
      <c r="F52" s="310">
        <f t="shared" si="1"/>
        <v>100</v>
      </c>
      <c r="G52" s="348"/>
    </row>
    <row r="53" spans="1:13" ht="13.5" customHeight="1" thickBot="1" x14ac:dyDescent="0.25">
      <c r="A53" s="28" t="s">
        <v>564</v>
      </c>
      <c r="B53" s="616" t="s">
        <v>1072</v>
      </c>
      <c r="C53" s="599" t="s">
        <v>1727</v>
      </c>
      <c r="D53" s="22">
        <v>21775</v>
      </c>
      <c r="E53" s="22">
        <v>22010</v>
      </c>
      <c r="F53" s="310">
        <f t="shared" si="1"/>
        <v>235</v>
      </c>
    </row>
    <row r="54" spans="1:13" ht="13.5" customHeight="1" thickBot="1" x14ac:dyDescent="0.25">
      <c r="A54" s="25" t="s">
        <v>565</v>
      </c>
      <c r="B54" s="615" t="s">
        <v>1073</v>
      </c>
      <c r="C54" s="601" t="s">
        <v>1728</v>
      </c>
      <c r="D54" s="21">
        <v>12740</v>
      </c>
      <c r="E54" s="21">
        <v>13570</v>
      </c>
      <c r="F54" s="310">
        <f t="shared" si="1"/>
        <v>830</v>
      </c>
      <c r="G54" s="135" t="s">
        <v>566</v>
      </c>
    </row>
    <row r="55" spans="1:13" ht="13.5" customHeight="1" thickBot="1" x14ac:dyDescent="0.25">
      <c r="A55" s="25" t="s">
        <v>567</v>
      </c>
      <c r="B55" s="616" t="s">
        <v>1695</v>
      </c>
      <c r="C55" s="605" t="s">
        <v>568</v>
      </c>
      <c r="D55" s="22">
        <v>45585</v>
      </c>
      <c r="E55" s="22">
        <v>45680</v>
      </c>
      <c r="F55" s="310">
        <f t="shared" si="1"/>
        <v>95</v>
      </c>
    </row>
    <row r="56" spans="1:13" ht="12.95" customHeight="1" thickBot="1" x14ac:dyDescent="0.25">
      <c r="A56" s="221" t="s">
        <v>569</v>
      </c>
      <c r="B56" s="615" t="s">
        <v>1696</v>
      </c>
      <c r="C56" s="593" t="s">
        <v>1729</v>
      </c>
      <c r="D56" s="151">
        <v>11955</v>
      </c>
      <c r="E56" s="151">
        <v>12125</v>
      </c>
      <c r="F56" s="310">
        <f t="shared" si="1"/>
        <v>170</v>
      </c>
      <c r="G56" s="348"/>
    </row>
    <row r="57" spans="1:13" ht="12.95" customHeight="1" thickBot="1" x14ac:dyDescent="0.25">
      <c r="A57" s="222" t="s">
        <v>570</v>
      </c>
      <c r="B57" s="757" t="s">
        <v>1074</v>
      </c>
      <c r="C57" s="780"/>
      <c r="D57" s="151">
        <v>410</v>
      </c>
      <c r="E57" s="151">
        <v>1170</v>
      </c>
      <c r="F57" s="310">
        <f>E57-D57</f>
        <v>760</v>
      </c>
      <c r="G57" s="696"/>
      <c r="M57" s="309"/>
    </row>
    <row r="58" spans="1:13" ht="14.25" customHeight="1" thickBot="1" x14ac:dyDescent="0.25">
      <c r="A58" s="171" t="s">
        <v>571</v>
      </c>
      <c r="B58" s="615" t="s">
        <v>1697</v>
      </c>
      <c r="C58" s="595" t="s">
        <v>1730</v>
      </c>
      <c r="D58" s="157">
        <v>24285</v>
      </c>
      <c r="E58" s="157">
        <v>24490</v>
      </c>
      <c r="F58" s="310">
        <f t="shared" si="1"/>
        <v>205</v>
      </c>
      <c r="G58" s="284"/>
    </row>
    <row r="59" spans="1:13" ht="13.5" customHeight="1" thickBot="1" x14ac:dyDescent="0.25">
      <c r="A59" s="171" t="s">
        <v>1007</v>
      </c>
      <c r="B59" s="616" t="s">
        <v>1698</v>
      </c>
      <c r="C59" s="596" t="s">
        <v>1003</v>
      </c>
      <c r="D59" s="158">
        <v>23790</v>
      </c>
      <c r="E59" s="158">
        <v>24020</v>
      </c>
      <c r="F59" s="310">
        <f t="shared" si="1"/>
        <v>230</v>
      </c>
      <c r="G59" s="318" t="s">
        <v>1002</v>
      </c>
    </row>
    <row r="60" spans="1:13" ht="12.75" customHeight="1" thickBot="1" x14ac:dyDescent="0.25">
      <c r="A60" s="222" t="s">
        <v>572</v>
      </c>
      <c r="B60" s="615" t="s">
        <v>1075</v>
      </c>
      <c r="C60" s="593" t="s">
        <v>1731</v>
      </c>
      <c r="D60" s="151">
        <v>13285</v>
      </c>
      <c r="E60" s="151">
        <v>13285</v>
      </c>
      <c r="F60" s="310">
        <f t="shared" si="1"/>
        <v>0</v>
      </c>
      <c r="G60" s="342" t="s">
        <v>1363</v>
      </c>
    </row>
    <row r="61" spans="1:13" ht="12.75" customHeight="1" thickBot="1" x14ac:dyDescent="0.25">
      <c r="A61" s="171" t="s">
        <v>573</v>
      </c>
      <c r="B61" s="616" t="s">
        <v>1076</v>
      </c>
      <c r="C61" s="596" t="s">
        <v>574</v>
      </c>
      <c r="D61" s="22">
        <v>71625</v>
      </c>
      <c r="E61" s="22">
        <v>71865</v>
      </c>
      <c r="F61" s="310">
        <f t="shared" si="1"/>
        <v>240</v>
      </c>
    </row>
    <row r="62" spans="1:13" ht="12.95" customHeight="1" thickBot="1" x14ac:dyDescent="0.25">
      <c r="A62" s="171" t="s">
        <v>575</v>
      </c>
      <c r="B62" s="615" t="s">
        <v>1077</v>
      </c>
      <c r="C62" s="595" t="s">
        <v>1511</v>
      </c>
      <c r="D62" s="21">
        <v>14800</v>
      </c>
      <c r="E62" s="21">
        <v>15095</v>
      </c>
      <c r="F62" s="310">
        <f t="shared" si="1"/>
        <v>295</v>
      </c>
      <c r="G62" s="144" t="s">
        <v>1512</v>
      </c>
    </row>
    <row r="63" spans="1:13" ht="12.95" customHeight="1" thickBot="1" x14ac:dyDescent="0.25">
      <c r="A63" s="222" t="s">
        <v>576</v>
      </c>
      <c r="B63" s="616" t="s">
        <v>1078</v>
      </c>
      <c r="C63" s="606" t="s">
        <v>933</v>
      </c>
      <c r="D63" s="157">
        <v>2165</v>
      </c>
      <c r="E63" s="157">
        <v>2170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5" t="s">
        <v>1079</v>
      </c>
      <c r="C64" s="593" t="s">
        <v>578</v>
      </c>
      <c r="D64" s="157">
        <v>20835</v>
      </c>
      <c r="E64" s="157">
        <v>20940</v>
      </c>
      <c r="F64" s="310">
        <f t="shared" ref="F64" si="8">E64-D64</f>
        <v>105</v>
      </c>
    </row>
    <row r="65" spans="1:13" ht="12.95" customHeight="1" thickBot="1" x14ac:dyDescent="0.25">
      <c r="A65" s="223" t="s">
        <v>579</v>
      </c>
      <c r="B65" s="616" t="s">
        <v>1080</v>
      </c>
      <c r="C65" s="594" t="s">
        <v>1732</v>
      </c>
      <c r="D65" s="22">
        <v>68720</v>
      </c>
      <c r="E65" s="22">
        <v>69440</v>
      </c>
      <c r="F65" s="310">
        <f t="shared" si="1"/>
        <v>720</v>
      </c>
    </row>
    <row r="66" spans="1:13" ht="12" customHeight="1" thickBot="1" x14ac:dyDescent="0.25">
      <c r="A66" s="223" t="s">
        <v>580</v>
      </c>
      <c r="B66" s="615" t="s">
        <v>1699</v>
      </c>
      <c r="C66" s="607" t="s">
        <v>1733</v>
      </c>
      <c r="D66" s="22">
        <v>33200</v>
      </c>
      <c r="E66" s="22">
        <v>33965</v>
      </c>
      <c r="F66" s="310">
        <f t="shared" si="1"/>
        <v>765</v>
      </c>
      <c r="G66" s="313"/>
    </row>
    <row r="67" spans="1:13" ht="12.95" customHeight="1" thickBot="1" x14ac:dyDescent="0.25">
      <c r="A67" s="171" t="s">
        <v>581</v>
      </c>
      <c r="B67" s="616" t="s">
        <v>1700</v>
      </c>
      <c r="C67" s="604" t="s">
        <v>1734</v>
      </c>
      <c r="D67" s="151">
        <v>8270</v>
      </c>
      <c r="E67" s="151">
        <v>8375</v>
      </c>
      <c r="F67" s="310">
        <f t="shared" si="1"/>
        <v>105</v>
      </c>
    </row>
    <row r="68" spans="1:13" ht="12.95" customHeight="1" thickBot="1" x14ac:dyDescent="0.25">
      <c r="A68" s="171" t="s">
        <v>582</v>
      </c>
      <c r="B68" s="615" t="s">
        <v>1081</v>
      </c>
      <c r="C68" s="593" t="s">
        <v>1735</v>
      </c>
      <c r="D68" s="161">
        <v>28330</v>
      </c>
      <c r="E68" s="161">
        <v>28645</v>
      </c>
      <c r="F68" s="310">
        <f t="shared" si="1"/>
        <v>315</v>
      </c>
    </row>
    <row r="69" spans="1:13" ht="12.95" customHeight="1" thickBot="1" x14ac:dyDescent="0.25">
      <c r="A69" s="171" t="s">
        <v>583</v>
      </c>
      <c r="B69" s="616" t="s">
        <v>1082</v>
      </c>
      <c r="C69" s="599" t="s">
        <v>584</v>
      </c>
      <c r="D69" s="22">
        <v>56500</v>
      </c>
      <c r="E69" s="22">
        <v>56850</v>
      </c>
      <c r="F69" s="310">
        <f t="shared" si="1"/>
        <v>350</v>
      </c>
      <c r="G69" s="314"/>
      <c r="H69" s="115"/>
    </row>
    <row r="70" spans="1:13" ht="12.95" customHeight="1" thickBot="1" x14ac:dyDescent="0.25">
      <c r="A70" s="224" t="s">
        <v>585</v>
      </c>
      <c r="B70" s="615" t="s">
        <v>1083</v>
      </c>
      <c r="C70" s="591" t="s">
        <v>586</v>
      </c>
      <c r="D70" s="156">
        <v>88500</v>
      </c>
      <c r="E70" s="156">
        <v>89225</v>
      </c>
      <c r="F70" s="310">
        <f t="shared" ref="F70:F108" si="9">E70-D70</f>
        <v>725</v>
      </c>
      <c r="G70" s="135" t="s">
        <v>587</v>
      </c>
    </row>
    <row r="71" spans="1:13" ht="12.95" customHeight="1" thickBot="1" x14ac:dyDescent="0.25">
      <c r="A71" s="223" t="s">
        <v>588</v>
      </c>
      <c r="B71" s="616" t="s">
        <v>1701</v>
      </c>
      <c r="C71" s="592" t="s">
        <v>589</v>
      </c>
      <c r="D71" s="275">
        <v>37530</v>
      </c>
      <c r="E71" s="275">
        <v>37685</v>
      </c>
      <c r="F71" s="310">
        <f t="shared" si="9"/>
        <v>155</v>
      </c>
    </row>
    <row r="72" spans="1:13" ht="12.95" customHeight="1" thickBot="1" x14ac:dyDescent="0.25">
      <c r="A72" s="171" t="s">
        <v>590</v>
      </c>
      <c r="B72" s="615" t="s">
        <v>1084</v>
      </c>
      <c r="C72" s="593" t="s">
        <v>1736</v>
      </c>
      <c r="D72" s="22">
        <v>7055</v>
      </c>
      <c r="E72" s="22">
        <v>7335</v>
      </c>
      <c r="F72" s="310">
        <f t="shared" si="9"/>
        <v>280</v>
      </c>
      <c r="G72" s="349"/>
    </row>
    <row r="73" spans="1:13" ht="13.5" customHeight="1" thickBot="1" x14ac:dyDescent="0.25">
      <c r="A73" s="171" t="s">
        <v>591</v>
      </c>
      <c r="B73" s="616" t="s">
        <v>1085</v>
      </c>
      <c r="C73" s="592" t="s">
        <v>1737</v>
      </c>
      <c r="D73" s="22">
        <v>59485</v>
      </c>
      <c r="E73" s="22">
        <v>60505</v>
      </c>
      <c r="F73" s="310">
        <f t="shared" si="9"/>
        <v>1020</v>
      </c>
      <c r="G73" s="315"/>
    </row>
    <row r="74" spans="1:13" ht="12.95" customHeight="1" thickBot="1" x14ac:dyDescent="0.25">
      <c r="A74" s="224" t="s">
        <v>592</v>
      </c>
      <c r="B74" s="615" t="s">
        <v>1086</v>
      </c>
      <c r="C74" s="600" t="s">
        <v>1632</v>
      </c>
      <c r="D74" s="154">
        <v>10035</v>
      </c>
      <c r="E74" s="154">
        <v>10280</v>
      </c>
      <c r="F74" s="568">
        <f t="shared" ref="F74" si="10">E74-D74</f>
        <v>245</v>
      </c>
      <c r="G74" s="137"/>
    </row>
    <row r="75" spans="1:13" ht="12.95" customHeight="1" thickBot="1" x14ac:dyDescent="0.25">
      <c r="A75" s="223" t="s">
        <v>593</v>
      </c>
      <c r="B75" s="616" t="s">
        <v>1087</v>
      </c>
      <c r="C75" s="599" t="s">
        <v>594</v>
      </c>
      <c r="D75" s="22">
        <v>275</v>
      </c>
      <c r="E75" s="22">
        <v>275</v>
      </c>
      <c r="F75" s="310">
        <f t="shared" si="9"/>
        <v>0</v>
      </c>
      <c r="G75" s="135" t="s">
        <v>498</v>
      </c>
      <c r="M75" s="588"/>
    </row>
    <row r="76" spans="1:13" ht="12.95" customHeight="1" thickBot="1" x14ac:dyDescent="0.25">
      <c r="A76" s="223" t="s">
        <v>595</v>
      </c>
      <c r="B76" s="615" t="s">
        <v>1088</v>
      </c>
      <c r="C76" s="600" t="s">
        <v>965</v>
      </c>
      <c r="D76" s="154">
        <v>27130</v>
      </c>
      <c r="E76" s="154">
        <v>27325</v>
      </c>
      <c r="F76" s="310">
        <f t="shared" si="9"/>
        <v>195</v>
      </c>
      <c r="G76" s="144" t="s">
        <v>1005</v>
      </c>
    </row>
    <row r="77" spans="1:13" ht="12.95" customHeight="1" thickBot="1" x14ac:dyDescent="0.25">
      <c r="A77" s="223" t="s">
        <v>596</v>
      </c>
      <c r="B77" s="616" t="s">
        <v>1089</v>
      </c>
      <c r="C77" s="599" t="s">
        <v>1622</v>
      </c>
      <c r="D77" s="22">
        <v>20350</v>
      </c>
      <c r="E77" s="22">
        <v>21050</v>
      </c>
      <c r="F77" s="310">
        <f t="shared" ref="F77" si="11">E77-D77</f>
        <v>700</v>
      </c>
      <c r="G77" s="545" t="s">
        <v>1623</v>
      </c>
    </row>
    <row r="78" spans="1:13" ht="12.95" customHeight="1" thickBot="1" x14ac:dyDescent="0.25">
      <c r="A78" s="223" t="s">
        <v>597</v>
      </c>
      <c r="B78" s="615" t="s">
        <v>1090</v>
      </c>
      <c r="C78" s="600" t="s">
        <v>971</v>
      </c>
      <c r="D78" s="22">
        <v>38530</v>
      </c>
      <c r="E78" s="22">
        <v>39155</v>
      </c>
      <c r="F78" s="310">
        <f t="shared" si="9"/>
        <v>625</v>
      </c>
      <c r="G78" s="144" t="s">
        <v>966</v>
      </c>
    </row>
    <row r="79" spans="1:13" ht="12.95" customHeight="1" thickBot="1" x14ac:dyDescent="0.25">
      <c r="A79" s="223" t="s">
        <v>598</v>
      </c>
      <c r="B79" s="616" t="s">
        <v>1091</v>
      </c>
      <c r="C79" s="599" t="s">
        <v>1738</v>
      </c>
      <c r="D79" s="22">
        <v>8445</v>
      </c>
      <c r="E79" s="22">
        <v>8565</v>
      </c>
      <c r="F79" s="310">
        <f t="shared" si="9"/>
        <v>120</v>
      </c>
      <c r="G79" s="457" t="s">
        <v>1457</v>
      </c>
    </row>
    <row r="80" spans="1:13" ht="12.95" customHeight="1" thickBot="1" x14ac:dyDescent="0.25">
      <c r="A80" s="223" t="s">
        <v>599</v>
      </c>
      <c r="B80" s="615" t="s">
        <v>1702</v>
      </c>
      <c r="C80" s="600" t="s">
        <v>600</v>
      </c>
      <c r="D80" s="161">
        <v>29020</v>
      </c>
      <c r="E80" s="161">
        <v>29300</v>
      </c>
      <c r="F80" s="310">
        <f t="shared" si="9"/>
        <v>280</v>
      </c>
    </row>
    <row r="81" spans="1:13" ht="12.95" customHeight="1" thickBot="1" x14ac:dyDescent="0.25">
      <c r="A81" s="223" t="s">
        <v>601</v>
      </c>
      <c r="B81" s="616" t="s">
        <v>1092</v>
      </c>
      <c r="C81" s="599" t="s">
        <v>1535</v>
      </c>
      <c r="D81" s="498">
        <v>11430</v>
      </c>
      <c r="E81" s="498">
        <v>11635</v>
      </c>
      <c r="F81" s="310">
        <f t="shared" si="9"/>
        <v>205</v>
      </c>
    </row>
    <row r="82" spans="1:13" ht="12.95" customHeight="1" thickBot="1" x14ac:dyDescent="0.25">
      <c r="A82" s="223" t="s">
        <v>602</v>
      </c>
      <c r="B82" s="615" t="s">
        <v>1093</v>
      </c>
      <c r="C82" s="598" t="s">
        <v>2027</v>
      </c>
      <c r="D82" s="498">
        <v>260</v>
      </c>
      <c r="E82" s="498">
        <v>585</v>
      </c>
      <c r="F82" s="310">
        <f>E82-D82</f>
        <v>325</v>
      </c>
      <c r="G82" s="696"/>
    </row>
    <row r="83" spans="1:13" ht="12.95" customHeight="1" thickBot="1" x14ac:dyDescent="0.25">
      <c r="A83" s="223" t="s">
        <v>603</v>
      </c>
      <c r="B83" s="616" t="s">
        <v>1094</v>
      </c>
      <c r="C83" s="599" t="s">
        <v>1739</v>
      </c>
      <c r="D83" s="22">
        <v>8020</v>
      </c>
      <c r="E83" s="22">
        <v>8065</v>
      </c>
      <c r="F83" s="310">
        <f t="shared" si="9"/>
        <v>45</v>
      </c>
      <c r="G83" s="135" t="s">
        <v>515</v>
      </c>
    </row>
    <row r="84" spans="1:13" ht="12.95" customHeight="1" thickBot="1" x14ac:dyDescent="0.25">
      <c r="A84" s="223" t="s">
        <v>604</v>
      </c>
      <c r="B84" s="615" t="s">
        <v>1095</v>
      </c>
      <c r="C84" s="600" t="s">
        <v>1740</v>
      </c>
      <c r="D84" s="22">
        <v>13475</v>
      </c>
      <c r="E84" s="22">
        <v>13630</v>
      </c>
      <c r="F84" s="310">
        <f t="shared" si="9"/>
        <v>155</v>
      </c>
      <c r="G84" s="116"/>
      <c r="H84" s="106"/>
    </row>
    <row r="85" spans="1:13" ht="12.95" customHeight="1" thickBot="1" x14ac:dyDescent="0.25">
      <c r="A85" s="223" t="s">
        <v>605</v>
      </c>
      <c r="B85" s="616" t="s">
        <v>1096</v>
      </c>
      <c r="C85" s="599" t="s">
        <v>1462</v>
      </c>
      <c r="D85" s="22">
        <v>10070</v>
      </c>
      <c r="E85" s="22">
        <v>10270</v>
      </c>
      <c r="F85" s="310">
        <f t="shared" si="9"/>
        <v>200</v>
      </c>
      <c r="G85" s="106"/>
      <c r="H85" s="106"/>
    </row>
    <row r="86" spans="1:13" ht="12.95" customHeight="1" thickBot="1" x14ac:dyDescent="0.25">
      <c r="A86" s="171" t="s">
        <v>606</v>
      </c>
      <c r="B86" s="615" t="s">
        <v>1703</v>
      </c>
      <c r="C86" s="600" t="s">
        <v>1741</v>
      </c>
      <c r="D86" s="22">
        <v>39180</v>
      </c>
      <c r="E86" s="22">
        <v>39765</v>
      </c>
      <c r="F86" s="310">
        <f t="shared" si="9"/>
        <v>585</v>
      </c>
      <c r="G86" s="135" t="s">
        <v>515</v>
      </c>
    </row>
    <row r="87" spans="1:13" ht="12.95" customHeight="1" thickBot="1" x14ac:dyDescent="0.25">
      <c r="A87" s="223" t="s">
        <v>607</v>
      </c>
      <c r="B87" s="616" t="s">
        <v>1704</v>
      </c>
      <c r="C87" s="599" t="s">
        <v>608</v>
      </c>
      <c r="D87" s="22">
        <v>36160</v>
      </c>
      <c r="E87" s="22">
        <v>36235</v>
      </c>
      <c r="F87" s="310">
        <f t="shared" si="9"/>
        <v>75</v>
      </c>
      <c r="G87" s="111"/>
    </row>
    <row r="88" spans="1:13" ht="12.95" customHeight="1" thickBot="1" x14ac:dyDescent="0.25">
      <c r="A88" s="171" t="s">
        <v>609</v>
      </c>
      <c r="B88" s="615" t="s">
        <v>1097</v>
      </c>
      <c r="C88" s="601" t="s">
        <v>610</v>
      </c>
      <c r="D88" s="22">
        <v>19540</v>
      </c>
      <c r="E88" s="22">
        <v>19675</v>
      </c>
      <c r="F88" s="310">
        <f t="shared" si="9"/>
        <v>135</v>
      </c>
      <c r="G88" s="111"/>
    </row>
    <row r="89" spans="1:13" ht="12.95" customHeight="1" thickBot="1" x14ac:dyDescent="0.25">
      <c r="A89" s="223" t="s">
        <v>611</v>
      </c>
      <c r="B89" s="616" t="s">
        <v>1098</v>
      </c>
      <c r="C89" s="602" t="s">
        <v>612</v>
      </c>
      <c r="D89" s="22">
        <v>68915</v>
      </c>
      <c r="E89" s="22">
        <v>69205</v>
      </c>
      <c r="F89" s="310">
        <f t="shared" si="9"/>
        <v>290</v>
      </c>
      <c r="G89" s="111"/>
    </row>
    <row r="90" spans="1:13" ht="14.25" customHeight="1" thickBot="1" x14ac:dyDescent="0.25">
      <c r="A90" s="223" t="s">
        <v>613</v>
      </c>
      <c r="B90" s="615" t="s">
        <v>1099</v>
      </c>
      <c r="C90" s="608" t="s">
        <v>999</v>
      </c>
      <c r="D90" s="22">
        <v>61945</v>
      </c>
      <c r="E90" s="22">
        <v>62305</v>
      </c>
      <c r="F90" s="310">
        <f t="shared" si="9"/>
        <v>360</v>
      </c>
      <c r="G90" s="322"/>
    </row>
    <row r="91" spans="1:13" ht="13.5" thickBot="1" x14ac:dyDescent="0.25">
      <c r="A91" s="223" t="s">
        <v>614</v>
      </c>
      <c r="B91" s="616" t="s">
        <v>1100</v>
      </c>
      <c r="C91" s="609" t="s">
        <v>990</v>
      </c>
      <c r="D91" s="22">
        <v>14940</v>
      </c>
      <c r="E91" s="22">
        <v>15185</v>
      </c>
      <c r="F91" s="310">
        <f t="shared" si="9"/>
        <v>245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7" t="s">
        <v>1705</v>
      </c>
      <c r="C92" s="639" t="s">
        <v>1024</v>
      </c>
      <c r="D92" s="275">
        <v>12980</v>
      </c>
      <c r="E92" s="275">
        <v>13075</v>
      </c>
      <c r="F92" s="310">
        <f t="shared" si="9"/>
        <v>95</v>
      </c>
      <c r="G92" s="657"/>
      <c r="I92" s="689"/>
      <c r="M92" s="690"/>
    </row>
    <row r="93" spans="1:13" ht="14.25" customHeight="1" thickBot="1" x14ac:dyDescent="0.25">
      <c r="A93" s="28" t="s">
        <v>616</v>
      </c>
      <c r="B93" s="616" t="s">
        <v>1101</v>
      </c>
      <c r="C93" s="599" t="s">
        <v>1742</v>
      </c>
      <c r="D93" s="22">
        <v>740</v>
      </c>
      <c r="E93" s="22">
        <v>740</v>
      </c>
      <c r="F93" s="310">
        <f t="shared" si="9"/>
        <v>0</v>
      </c>
      <c r="G93" s="588" t="s">
        <v>1579</v>
      </c>
    </row>
    <row r="94" spans="1:13" s="153" customFormat="1" ht="12.95" customHeight="1" thickBot="1" x14ac:dyDescent="0.25">
      <c r="A94" s="223" t="s">
        <v>617</v>
      </c>
      <c r="B94" s="615" t="s">
        <v>1352</v>
      </c>
      <c r="C94" s="600" t="s">
        <v>1743</v>
      </c>
      <c r="D94" s="22">
        <v>38370</v>
      </c>
      <c r="E94" s="22">
        <v>38710</v>
      </c>
      <c r="F94" s="310">
        <f t="shared" si="9"/>
        <v>340</v>
      </c>
      <c r="G94" s="693"/>
    </row>
    <row r="95" spans="1:13" ht="12.95" customHeight="1" thickBot="1" x14ac:dyDescent="0.25">
      <c r="A95" s="223" t="s">
        <v>618</v>
      </c>
      <c r="B95" s="616" t="s">
        <v>1102</v>
      </c>
      <c r="C95" s="604" t="s">
        <v>1744</v>
      </c>
      <c r="D95" s="22">
        <v>15350</v>
      </c>
      <c r="E95" s="22">
        <v>15835</v>
      </c>
      <c r="F95" s="310">
        <f t="shared" si="9"/>
        <v>485</v>
      </c>
      <c r="G95" s="694"/>
    </row>
    <row r="96" spans="1:13" ht="12.95" customHeight="1" thickBot="1" x14ac:dyDescent="0.25">
      <c r="A96" s="171" t="s">
        <v>619</v>
      </c>
      <c r="B96" s="615" t="s">
        <v>1103</v>
      </c>
      <c r="C96" s="591" t="s">
        <v>620</v>
      </c>
      <c r="D96" s="275">
        <v>42390</v>
      </c>
      <c r="E96" s="275">
        <v>42560</v>
      </c>
      <c r="F96" s="310">
        <f t="shared" si="9"/>
        <v>170</v>
      </c>
      <c r="G96" s="695"/>
    </row>
    <row r="97" spans="1:10" ht="15" customHeight="1" thickBot="1" x14ac:dyDescent="0.25">
      <c r="A97" s="283" t="s">
        <v>621</v>
      </c>
      <c r="B97" s="616" t="s">
        <v>1104</v>
      </c>
      <c r="C97" s="610" t="s">
        <v>1745</v>
      </c>
      <c r="D97" s="275">
        <v>25730</v>
      </c>
      <c r="E97" s="275">
        <v>25855</v>
      </c>
      <c r="F97" s="310">
        <f t="shared" si="9"/>
        <v>125</v>
      </c>
      <c r="G97" s="315" t="s">
        <v>1343</v>
      </c>
    </row>
    <row r="98" spans="1:10" ht="12.95" customHeight="1" thickBot="1" x14ac:dyDescent="0.25">
      <c r="A98" s="171" t="s">
        <v>622</v>
      </c>
      <c r="B98" s="615" t="s">
        <v>1706</v>
      </c>
      <c r="C98" s="591" t="s">
        <v>1627</v>
      </c>
      <c r="D98" s="157">
        <v>12090</v>
      </c>
      <c r="E98" s="157">
        <v>12570</v>
      </c>
      <c r="F98" s="310">
        <f t="shared" ref="F98" si="12">E98-D98</f>
        <v>480</v>
      </c>
      <c r="G98" s="541"/>
    </row>
    <row r="99" spans="1:10" ht="12.75" customHeight="1" thickBot="1" x14ac:dyDescent="0.25">
      <c r="A99" s="223" t="s">
        <v>623</v>
      </c>
      <c r="B99" s="616" t="s">
        <v>1707</v>
      </c>
      <c r="C99" s="604" t="s">
        <v>1746</v>
      </c>
      <c r="D99" s="157">
        <v>13120</v>
      </c>
      <c r="E99" s="157">
        <v>13205</v>
      </c>
      <c r="F99" s="310">
        <f t="shared" si="9"/>
        <v>85</v>
      </c>
      <c r="G99" s="311" t="s">
        <v>536</v>
      </c>
    </row>
    <row r="100" spans="1:10" ht="15" customHeight="1" thickBot="1" x14ac:dyDescent="0.25">
      <c r="A100" s="171" t="s">
        <v>624</v>
      </c>
      <c r="B100" s="615" t="s">
        <v>1679</v>
      </c>
      <c r="C100" s="601" t="s">
        <v>1681</v>
      </c>
      <c r="D100" s="157">
        <v>5330</v>
      </c>
      <c r="E100" s="157">
        <v>5515</v>
      </c>
      <c r="F100" s="310">
        <f t="shared" ref="F100" si="13">E100-D100</f>
        <v>185</v>
      </c>
      <c r="G100" s="589"/>
    </row>
    <row r="101" spans="1:10" ht="12.95" customHeight="1" thickBot="1" x14ac:dyDescent="0.25">
      <c r="A101" s="223" t="s">
        <v>625</v>
      </c>
      <c r="B101" s="616" t="s">
        <v>1105</v>
      </c>
      <c r="C101" s="599" t="s">
        <v>1474</v>
      </c>
      <c r="D101" s="164">
        <v>15110</v>
      </c>
      <c r="E101" s="164">
        <v>15425</v>
      </c>
      <c r="F101" s="310">
        <f t="shared" si="9"/>
        <v>315</v>
      </c>
      <c r="G101" s="106"/>
    </row>
    <row r="102" spans="1:10" ht="12.95" customHeight="1" thickBot="1" x14ac:dyDescent="0.25">
      <c r="A102" s="225" t="s">
        <v>626</v>
      </c>
      <c r="B102" s="615" t="s">
        <v>1106</v>
      </c>
      <c r="C102" s="611" t="s">
        <v>955</v>
      </c>
      <c r="D102" s="164">
        <v>53790</v>
      </c>
      <c r="E102" s="164">
        <v>54035</v>
      </c>
      <c r="F102" s="310">
        <f t="shared" si="9"/>
        <v>245</v>
      </c>
      <c r="G102" s="324"/>
    </row>
    <row r="103" spans="1:10" ht="12.95" customHeight="1" thickBot="1" x14ac:dyDescent="0.25">
      <c r="A103" s="223" t="s">
        <v>627</v>
      </c>
      <c r="B103" s="616" t="s">
        <v>263</v>
      </c>
      <c r="C103" s="599" t="s">
        <v>1747</v>
      </c>
      <c r="D103" s="22">
        <v>6755</v>
      </c>
      <c r="E103" s="22">
        <v>6830</v>
      </c>
      <c r="F103" s="310">
        <f t="shared" si="9"/>
        <v>75</v>
      </c>
      <c r="G103" s="348"/>
    </row>
    <row r="104" spans="1:10" ht="14.25" customHeight="1" thickBot="1" x14ac:dyDescent="0.25">
      <c r="A104" s="171" t="s">
        <v>628</v>
      </c>
      <c r="B104" s="615" t="s">
        <v>1367</v>
      </c>
      <c r="C104" s="601" t="s">
        <v>1748</v>
      </c>
      <c r="D104" s="21">
        <v>23575</v>
      </c>
      <c r="E104" s="21">
        <v>23755</v>
      </c>
      <c r="F104" s="310">
        <f t="shared" si="9"/>
        <v>180</v>
      </c>
      <c r="G104" s="315" t="s">
        <v>1364</v>
      </c>
    </row>
    <row r="105" spans="1:10" ht="12.95" customHeight="1" thickBot="1" x14ac:dyDescent="0.25">
      <c r="A105" s="171" t="s">
        <v>629</v>
      </c>
      <c r="B105" s="616" t="s">
        <v>1107</v>
      </c>
      <c r="C105" s="596" t="s">
        <v>630</v>
      </c>
      <c r="D105" s="22">
        <v>21260</v>
      </c>
      <c r="E105" s="22">
        <v>21295</v>
      </c>
      <c r="F105" s="310">
        <f t="shared" si="9"/>
        <v>35</v>
      </c>
    </row>
    <row r="106" spans="1:10" ht="14.1" customHeight="1" thickBot="1" x14ac:dyDescent="0.25">
      <c r="A106" s="221" t="s">
        <v>631</v>
      </c>
      <c r="B106" s="615" t="s">
        <v>1108</v>
      </c>
      <c r="C106" s="593" t="s">
        <v>632</v>
      </c>
      <c r="D106" s="21">
        <v>94735</v>
      </c>
      <c r="E106" s="21">
        <v>95665</v>
      </c>
      <c r="F106" s="310">
        <f t="shared" si="9"/>
        <v>930</v>
      </c>
      <c r="G106" s="159" t="s">
        <v>543</v>
      </c>
    </row>
    <row r="107" spans="1:10" ht="14.1" customHeight="1" thickBot="1" x14ac:dyDescent="0.25">
      <c r="A107" s="221" t="s">
        <v>633</v>
      </c>
      <c r="B107" s="616" t="s">
        <v>1109</v>
      </c>
      <c r="C107" s="592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1636</v>
      </c>
      <c r="J107" t="s">
        <v>1971</v>
      </c>
    </row>
    <row r="108" spans="1:10" ht="14.1" customHeight="1" thickBot="1" x14ac:dyDescent="0.25">
      <c r="A108" s="171" t="s">
        <v>635</v>
      </c>
      <c r="B108" s="615" t="s">
        <v>1110</v>
      </c>
      <c r="C108" s="601" t="s">
        <v>1749</v>
      </c>
      <c r="D108" s="21">
        <v>31435</v>
      </c>
      <c r="E108" s="21">
        <v>31895</v>
      </c>
      <c r="F108" s="310">
        <f t="shared" si="9"/>
        <v>460</v>
      </c>
      <c r="G108" s="32"/>
    </row>
    <row r="109" spans="1:10" ht="14.1" customHeight="1" thickBot="1" x14ac:dyDescent="0.25">
      <c r="A109" s="222" t="s">
        <v>636</v>
      </c>
      <c r="B109" s="616" t="s">
        <v>1111</v>
      </c>
      <c r="C109" s="592" t="s">
        <v>1605</v>
      </c>
      <c r="D109" s="151">
        <v>23235</v>
      </c>
      <c r="E109" s="151">
        <v>23580</v>
      </c>
      <c r="F109" s="310">
        <f t="shared" ref="F109" si="14">E109-D109</f>
        <v>345</v>
      </c>
      <c r="G109" s="34"/>
    </row>
    <row r="110" spans="1:10" ht="15.6" customHeight="1" thickBot="1" x14ac:dyDescent="0.25">
      <c r="A110" s="222" t="s">
        <v>637</v>
      </c>
      <c r="B110" s="615" t="s">
        <v>1112</v>
      </c>
      <c r="C110" s="612" t="s">
        <v>1656</v>
      </c>
      <c r="D110" s="151">
        <v>12245</v>
      </c>
      <c r="E110" s="151">
        <v>12380</v>
      </c>
      <c r="F110" s="310">
        <f t="shared" ref="F110" si="15">E110-D110</f>
        <v>135</v>
      </c>
      <c r="G110" s="570"/>
      <c r="J110" s="309"/>
    </row>
    <row r="111" spans="1:10" ht="14.25" customHeight="1" thickBot="1" x14ac:dyDescent="0.25">
      <c r="A111" s="171" t="s">
        <v>1358</v>
      </c>
      <c r="B111" s="616" t="s">
        <v>1754</v>
      </c>
      <c r="C111" s="596" t="s">
        <v>1750</v>
      </c>
      <c r="D111" s="20">
        <v>24930</v>
      </c>
      <c r="E111" s="20">
        <v>25060</v>
      </c>
      <c r="F111" s="310">
        <f t="shared" ref="F111:F117" si="16">E111-D111</f>
        <v>130</v>
      </c>
      <c r="G111" s="284" t="s">
        <v>1354</v>
      </c>
    </row>
    <row r="112" spans="1:10" ht="16.5" customHeight="1" thickBot="1" x14ac:dyDescent="0.25">
      <c r="A112" s="223" t="s">
        <v>638</v>
      </c>
      <c r="B112" s="615" t="s">
        <v>1113</v>
      </c>
      <c r="C112" s="595" t="s">
        <v>1751</v>
      </c>
      <c r="D112" s="22">
        <v>17475</v>
      </c>
      <c r="E112" s="22">
        <v>17565</v>
      </c>
      <c r="F112" s="310">
        <f t="shared" si="16"/>
        <v>90</v>
      </c>
      <c r="G112" s="32"/>
    </row>
    <row r="113" spans="1:7" ht="14.1" customHeight="1" thickBot="1" x14ac:dyDescent="0.25">
      <c r="A113" s="222" t="s">
        <v>639</v>
      </c>
      <c r="B113" s="615" t="s">
        <v>1114</v>
      </c>
      <c r="C113" s="594" t="s">
        <v>640</v>
      </c>
      <c r="D113" s="151">
        <v>57915</v>
      </c>
      <c r="E113" s="151">
        <v>58160</v>
      </c>
      <c r="F113" s="310">
        <f>E113-D113</f>
        <v>245</v>
      </c>
      <c r="G113" s="159" t="s">
        <v>555</v>
      </c>
    </row>
    <row r="114" spans="1:7" ht="14.1" customHeight="1" thickBot="1" x14ac:dyDescent="0.25">
      <c r="A114" s="171" t="s">
        <v>641</v>
      </c>
      <c r="B114" s="616" t="s">
        <v>1708</v>
      </c>
      <c r="C114" s="595" t="s">
        <v>1752</v>
      </c>
      <c r="D114" s="575">
        <v>16520</v>
      </c>
      <c r="E114" s="575">
        <v>16690</v>
      </c>
      <c r="F114" s="310">
        <f t="shared" si="16"/>
        <v>170</v>
      </c>
      <c r="G114" s="32"/>
    </row>
    <row r="115" spans="1:7" ht="14.1" customHeight="1" thickBot="1" x14ac:dyDescent="0.25">
      <c r="A115" s="223" t="s">
        <v>642</v>
      </c>
      <c r="B115" s="615" t="s">
        <v>1115</v>
      </c>
      <c r="C115" s="594" t="s">
        <v>643</v>
      </c>
      <c r="D115" s="275">
        <v>49740</v>
      </c>
      <c r="E115" s="275">
        <v>49930</v>
      </c>
      <c r="F115" s="310">
        <f t="shared" si="16"/>
        <v>190</v>
      </c>
      <c r="G115" s="441"/>
    </row>
    <row r="116" spans="1:7" ht="14.25" customHeight="1" thickBot="1" x14ac:dyDescent="0.25">
      <c r="A116" s="590" t="s">
        <v>644</v>
      </c>
      <c r="B116" s="618" t="s">
        <v>2019</v>
      </c>
      <c r="C116" s="597" t="s">
        <v>645</v>
      </c>
      <c r="D116" s="275">
        <v>21335</v>
      </c>
      <c r="E116" s="275">
        <v>21355</v>
      </c>
      <c r="F116" s="310">
        <f t="shared" si="16"/>
        <v>20</v>
      </c>
      <c r="G116" s="32"/>
    </row>
    <row r="117" spans="1:7" ht="14.1" customHeight="1" thickBot="1" x14ac:dyDescent="0.25">
      <c r="A117" s="221" t="s">
        <v>646</v>
      </c>
      <c r="B117" s="615" t="s">
        <v>1117</v>
      </c>
      <c r="C117" s="613" t="s">
        <v>645</v>
      </c>
      <c r="D117" s="151">
        <v>8920</v>
      </c>
      <c r="E117" s="151">
        <v>9120</v>
      </c>
      <c r="F117" s="310">
        <f t="shared" si="16"/>
        <v>200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</f>
        <v>35575</v>
      </c>
      <c r="G118" s="504">
        <f>F10</f>
        <v>355</v>
      </c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38340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15" sqref="D15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9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8" t="s">
        <v>647</v>
      </c>
      <c r="D1" s="821"/>
    </row>
    <row r="2" spans="1:8" x14ac:dyDescent="0.2">
      <c r="C2" s="104"/>
      <c r="D2" s="105"/>
      <c r="E2" s="822" t="s">
        <v>2030</v>
      </c>
      <c r="F2" s="822"/>
    </row>
    <row r="3" spans="1:8" ht="13.5" thickBot="1" x14ac:dyDescent="0.25">
      <c r="A3" s="823" t="s">
        <v>648</v>
      </c>
      <c r="B3" s="823"/>
      <c r="C3" s="2"/>
      <c r="F3" s="2"/>
    </row>
    <row r="4" spans="1:8" ht="13.5" thickBot="1" x14ac:dyDescent="0.25">
      <c r="A4" s="813" t="s">
        <v>1116</v>
      </c>
      <c r="B4" s="811" t="s">
        <v>481</v>
      </c>
      <c r="C4" s="811" t="s">
        <v>1</v>
      </c>
      <c r="D4" s="811" t="s">
        <v>2</v>
      </c>
      <c r="E4" s="811"/>
      <c r="F4" s="811" t="s">
        <v>5</v>
      </c>
    </row>
    <row r="5" spans="1:8" ht="13.5" thickBot="1" x14ac:dyDescent="0.25">
      <c r="A5" s="814"/>
      <c r="B5" s="811"/>
      <c r="C5" s="811"/>
      <c r="D5" s="811"/>
      <c r="E5" s="811"/>
      <c r="F5" s="811"/>
    </row>
    <row r="6" spans="1:8" ht="13.5" thickBot="1" x14ac:dyDescent="0.25">
      <c r="A6" s="815"/>
      <c r="B6" s="811"/>
      <c r="C6" s="811"/>
      <c r="D6" s="109" t="s">
        <v>6</v>
      </c>
      <c r="E6" s="110" t="s">
        <v>7</v>
      </c>
      <c r="F6" s="811"/>
    </row>
    <row r="7" spans="1:8" ht="15" customHeight="1" thickBot="1" x14ac:dyDescent="0.25">
      <c r="A7" s="141" t="s">
        <v>649</v>
      </c>
      <c r="B7" s="619" t="s">
        <v>1755</v>
      </c>
      <c r="C7" s="623" t="s">
        <v>1757</v>
      </c>
      <c r="D7" s="275">
        <v>14095</v>
      </c>
      <c r="E7" s="275">
        <v>14290</v>
      </c>
      <c r="F7" s="310">
        <f>E7-D7</f>
        <v>195</v>
      </c>
      <c r="G7" s="135" t="s">
        <v>498</v>
      </c>
    </row>
    <row r="8" spans="1:8" ht="15" customHeight="1" thickBot="1" x14ac:dyDescent="0.25">
      <c r="A8" s="171" t="s">
        <v>650</v>
      </c>
      <c r="B8" s="615" t="s">
        <v>1154</v>
      </c>
      <c r="C8" s="699" t="s">
        <v>1972</v>
      </c>
      <c r="D8" s="22">
        <v>995</v>
      </c>
      <c r="E8" s="22">
        <v>1040</v>
      </c>
      <c r="F8" s="568">
        <f t="shared" ref="F8" si="0">E8-D8</f>
        <v>45</v>
      </c>
      <c r="G8" s="495"/>
    </row>
    <row r="9" spans="1:8" ht="17.25" customHeight="1" thickBot="1" x14ac:dyDescent="0.25">
      <c r="A9" s="697" t="s">
        <v>651</v>
      </c>
      <c r="B9" s="621" t="s">
        <v>1155</v>
      </c>
      <c r="C9" s="698" t="s">
        <v>987</v>
      </c>
      <c r="D9" s="373">
        <v>15675</v>
      </c>
      <c r="E9" s="373">
        <v>15815</v>
      </c>
      <c r="F9" s="568">
        <f t="shared" ref="F9:F31" si="1">E9-D9</f>
        <v>140</v>
      </c>
      <c r="G9" s="312"/>
    </row>
    <row r="10" spans="1:8" ht="15" customHeight="1" thickBot="1" x14ac:dyDescent="0.25">
      <c r="A10" s="165" t="s">
        <v>652</v>
      </c>
      <c r="B10" s="615" t="s">
        <v>1156</v>
      </c>
      <c r="C10" s="596" t="s">
        <v>1758</v>
      </c>
      <c r="D10" s="22">
        <v>14815</v>
      </c>
      <c r="E10" s="22">
        <v>15055</v>
      </c>
      <c r="F10" s="310">
        <f t="shared" si="1"/>
        <v>240</v>
      </c>
      <c r="G10" s="117"/>
      <c r="H10" s="296"/>
    </row>
    <row r="11" spans="1:8" ht="15" customHeight="1" thickBot="1" x14ac:dyDescent="0.25">
      <c r="A11" s="165" t="s">
        <v>653</v>
      </c>
      <c r="B11" s="621" t="s">
        <v>1157</v>
      </c>
      <c r="C11" s="595" t="s">
        <v>1538</v>
      </c>
      <c r="D11" s="22">
        <v>950</v>
      </c>
      <c r="E11" s="22">
        <v>1070</v>
      </c>
      <c r="F11" s="310">
        <f t="shared" si="1"/>
        <v>120</v>
      </c>
      <c r="G11" s="323"/>
    </row>
    <row r="12" spans="1:8" ht="15" customHeight="1" thickBot="1" x14ac:dyDescent="0.25">
      <c r="A12" s="165" t="s">
        <v>654</v>
      </c>
      <c r="B12" s="615" t="s">
        <v>1158</v>
      </c>
      <c r="C12" s="596" t="s">
        <v>1023</v>
      </c>
      <c r="D12" s="22">
        <v>29505</v>
      </c>
      <c r="E12" s="22">
        <v>29625</v>
      </c>
      <c r="F12" s="310">
        <f t="shared" si="1"/>
        <v>120</v>
      </c>
      <c r="G12" s="312"/>
    </row>
    <row r="13" spans="1:8" ht="18" customHeight="1" thickBot="1" x14ac:dyDescent="0.25">
      <c r="A13" s="165" t="s">
        <v>655</v>
      </c>
      <c r="B13" s="621" t="s">
        <v>1159</v>
      </c>
      <c r="C13" s="593" t="s">
        <v>1614</v>
      </c>
      <c r="D13" s="22">
        <v>12250</v>
      </c>
      <c r="E13" s="22">
        <v>12585</v>
      </c>
      <c r="F13" s="310">
        <f t="shared" ref="F13" si="2">E13-D13</f>
        <v>335</v>
      </c>
      <c r="H13" s="210"/>
    </row>
    <row r="14" spans="1:8" ht="15" customHeight="1" thickBot="1" x14ac:dyDescent="0.25">
      <c r="A14" s="23" t="s">
        <v>656</v>
      </c>
      <c r="B14" s="615" t="s">
        <v>1160</v>
      </c>
      <c r="C14" s="605" t="s">
        <v>1759</v>
      </c>
      <c r="D14" s="22">
        <v>19500</v>
      </c>
      <c r="E14" s="22">
        <v>19785</v>
      </c>
      <c r="F14" s="310">
        <f t="shared" si="1"/>
        <v>285</v>
      </c>
      <c r="G14" s="294"/>
    </row>
    <row r="15" spans="1:8" ht="15" customHeight="1" thickBot="1" x14ac:dyDescent="0.25">
      <c r="A15" s="149" t="s">
        <v>657</v>
      </c>
      <c r="B15" s="615" t="s">
        <v>1161</v>
      </c>
      <c r="C15" s="629" t="s">
        <v>1968</v>
      </c>
      <c r="D15" s="22">
        <v>5115</v>
      </c>
      <c r="E15" s="22">
        <v>5425</v>
      </c>
      <c r="F15" s="310">
        <f t="shared" ref="F15" si="3">E15-D15</f>
        <v>310</v>
      </c>
      <c r="G15" s="294"/>
    </row>
    <row r="16" spans="1:8" s="118" customFormat="1" ht="21.75" customHeight="1" thickBot="1" x14ac:dyDescent="0.25">
      <c r="A16" s="141" t="s">
        <v>658</v>
      </c>
      <c r="B16" s="615" t="s">
        <v>1162</v>
      </c>
      <c r="C16" s="594" t="s">
        <v>659</v>
      </c>
      <c r="D16" s="275">
        <v>78225</v>
      </c>
      <c r="E16" s="275">
        <v>78475</v>
      </c>
      <c r="F16" s="310">
        <f t="shared" si="1"/>
        <v>250</v>
      </c>
      <c r="G16" s="135" t="s">
        <v>510</v>
      </c>
    </row>
    <row r="17" spans="1:17" ht="15" customHeight="1" thickBot="1" x14ac:dyDescent="0.25">
      <c r="A17" s="141" t="s">
        <v>660</v>
      </c>
      <c r="B17" s="621" t="s">
        <v>1163</v>
      </c>
      <c r="C17" s="591" t="s">
        <v>661</v>
      </c>
      <c r="D17" s="21">
        <v>42795</v>
      </c>
      <c r="E17" s="21">
        <v>43460</v>
      </c>
      <c r="F17" s="310">
        <f t="shared" si="1"/>
        <v>665</v>
      </c>
    </row>
    <row r="18" spans="1:17" ht="15.75" customHeight="1" thickBot="1" x14ac:dyDescent="0.25">
      <c r="A18" s="23" t="s">
        <v>662</v>
      </c>
      <c r="B18" s="615" t="s">
        <v>1164</v>
      </c>
      <c r="C18" s="599" t="s">
        <v>1760</v>
      </c>
      <c r="D18" s="22">
        <v>16185</v>
      </c>
      <c r="E18" s="22">
        <v>16405</v>
      </c>
      <c r="F18" s="310">
        <f t="shared" si="1"/>
        <v>220</v>
      </c>
      <c r="G18" s="308"/>
    </row>
    <row r="19" spans="1:17" ht="15" customHeight="1" thickBot="1" x14ac:dyDescent="0.25">
      <c r="A19" s="168" t="s">
        <v>663</v>
      </c>
      <c r="B19" s="621" t="s">
        <v>1165</v>
      </c>
      <c r="C19" s="591" t="s">
        <v>1761</v>
      </c>
      <c r="D19" s="151">
        <v>158455</v>
      </c>
      <c r="E19" s="151">
        <v>159700</v>
      </c>
      <c r="F19" s="310">
        <f t="shared" si="1"/>
        <v>1245</v>
      </c>
      <c r="G19" s="112"/>
    </row>
    <row r="20" spans="1:17" ht="15" customHeight="1" thickBot="1" x14ac:dyDescent="0.25">
      <c r="A20" s="23" t="s">
        <v>664</v>
      </c>
      <c r="B20" s="615" t="s">
        <v>1166</v>
      </c>
      <c r="C20" s="592" t="s">
        <v>1762</v>
      </c>
      <c r="D20" s="25">
        <v>6190</v>
      </c>
      <c r="E20" s="25">
        <v>6205</v>
      </c>
      <c r="F20" s="310">
        <f t="shared" si="1"/>
        <v>15</v>
      </c>
      <c r="G20" s="126"/>
    </row>
    <row r="21" spans="1:17" ht="15" customHeight="1" thickBot="1" x14ac:dyDescent="0.25">
      <c r="A21" s="23" t="s">
        <v>665</v>
      </c>
      <c r="B21" s="621" t="s">
        <v>294</v>
      </c>
      <c r="C21" s="591" t="s">
        <v>1763</v>
      </c>
      <c r="D21" s="25">
        <v>14580</v>
      </c>
      <c r="E21" s="25">
        <v>14865</v>
      </c>
      <c r="F21" s="310">
        <f t="shared" si="1"/>
        <v>285</v>
      </c>
      <c r="G21" s="135" t="s">
        <v>515</v>
      </c>
    </row>
    <row r="22" spans="1:17" ht="15" customHeight="1" thickBot="1" x14ac:dyDescent="0.25">
      <c r="A22" s="160" t="s">
        <v>666</v>
      </c>
      <c r="B22" s="615" t="s">
        <v>1167</v>
      </c>
      <c r="C22" s="594" t="s">
        <v>1764</v>
      </c>
      <c r="D22" s="157">
        <v>13705</v>
      </c>
      <c r="E22" s="157">
        <v>13860</v>
      </c>
      <c r="F22" s="310">
        <f t="shared" si="1"/>
        <v>155</v>
      </c>
      <c r="G22" s="228"/>
    </row>
    <row r="23" spans="1:17" ht="15" customHeight="1" thickBot="1" x14ac:dyDescent="0.25">
      <c r="A23" s="160" t="s">
        <v>667</v>
      </c>
      <c r="B23" s="621" t="s">
        <v>1168</v>
      </c>
      <c r="C23" s="595" t="s">
        <v>977</v>
      </c>
      <c r="D23" s="175">
        <v>38760</v>
      </c>
      <c r="E23" s="175">
        <v>38870</v>
      </c>
      <c r="F23" s="310">
        <f t="shared" si="1"/>
        <v>110</v>
      </c>
      <c r="G23" s="167" t="s">
        <v>976</v>
      </c>
    </row>
    <row r="24" spans="1:17" ht="15" customHeight="1" thickBot="1" x14ac:dyDescent="0.25">
      <c r="A24" s="23" t="s">
        <v>668</v>
      </c>
      <c r="B24" s="615" t="s">
        <v>1169</v>
      </c>
      <c r="C24" s="596" t="s">
        <v>669</v>
      </c>
      <c r="D24" s="22">
        <v>54435</v>
      </c>
      <c r="E24" s="22">
        <v>54635</v>
      </c>
      <c r="F24" s="310">
        <f t="shared" si="1"/>
        <v>200</v>
      </c>
      <c r="G24" s="135" t="s">
        <v>520</v>
      </c>
    </row>
    <row r="25" spans="1:17" ht="16.5" customHeight="1" thickBot="1" x14ac:dyDescent="0.25">
      <c r="A25" s="160" t="s">
        <v>670</v>
      </c>
      <c r="B25" s="621" t="s">
        <v>1639</v>
      </c>
      <c r="C25" s="593" t="s">
        <v>1765</v>
      </c>
      <c r="D25" s="22">
        <v>12300</v>
      </c>
      <c r="E25" s="22">
        <v>12385</v>
      </c>
      <c r="F25" s="567">
        <f t="shared" si="1"/>
        <v>85</v>
      </c>
      <c r="G25" s="308"/>
    </row>
    <row r="26" spans="1:17" ht="21" customHeight="1" thickBot="1" x14ac:dyDescent="0.25">
      <c r="A26" s="149" t="s">
        <v>671</v>
      </c>
      <c r="B26" s="615" t="s">
        <v>1170</v>
      </c>
      <c r="C26" s="594" t="s">
        <v>1766</v>
      </c>
      <c r="D26" s="28">
        <v>15</v>
      </c>
      <c r="E26" s="28">
        <v>15</v>
      </c>
      <c r="F26" s="310">
        <f t="shared" si="1"/>
        <v>0</v>
      </c>
      <c r="G26" s="776" t="s">
        <v>1636</v>
      </c>
    </row>
    <row r="27" spans="1:17" ht="15" customHeight="1" thickBot="1" x14ac:dyDescent="0.25">
      <c r="A27" s="141" t="s">
        <v>672</v>
      </c>
      <c r="B27" s="621" t="s">
        <v>1171</v>
      </c>
      <c r="C27" s="593" t="s">
        <v>1767</v>
      </c>
      <c r="D27" s="275">
        <v>39865</v>
      </c>
      <c r="E27" s="275">
        <v>41995</v>
      </c>
      <c r="F27" s="568">
        <f t="shared" si="1"/>
        <v>2130</v>
      </c>
      <c r="G27" s="308"/>
    </row>
    <row r="28" spans="1:17" ht="15" customHeight="1" thickBot="1" x14ac:dyDescent="0.25">
      <c r="A28" s="141" t="s">
        <v>673</v>
      </c>
      <c r="B28" s="617" t="s">
        <v>1756</v>
      </c>
      <c r="C28" s="592" t="s">
        <v>1768</v>
      </c>
      <c r="D28" s="25">
        <v>32600</v>
      </c>
      <c r="E28" s="25">
        <v>32680</v>
      </c>
      <c r="F28" s="310">
        <f t="shared" si="1"/>
        <v>80</v>
      </c>
      <c r="G28" s="137"/>
    </row>
    <row r="29" spans="1:17" ht="15" customHeight="1" thickBot="1" x14ac:dyDescent="0.25">
      <c r="A29" s="149" t="s">
        <v>674</v>
      </c>
      <c r="B29" s="621" t="s">
        <v>1172</v>
      </c>
      <c r="C29" s="600" t="s">
        <v>1769</v>
      </c>
      <c r="D29" s="22">
        <v>33290</v>
      </c>
      <c r="E29" s="22">
        <v>33770</v>
      </c>
      <c r="F29" s="310">
        <f t="shared" si="1"/>
        <v>480</v>
      </c>
      <c r="G29" s="308"/>
    </row>
    <row r="30" spans="1:17" s="119" customFormat="1" ht="15" customHeight="1" thickBot="1" x14ac:dyDescent="0.25">
      <c r="A30" s="23" t="s">
        <v>675</v>
      </c>
      <c r="B30" s="615" t="s">
        <v>1173</v>
      </c>
      <c r="C30" s="599" t="s">
        <v>1770</v>
      </c>
      <c r="D30" s="22">
        <v>32720</v>
      </c>
      <c r="E30" s="22">
        <v>33190</v>
      </c>
      <c r="F30" s="310">
        <f t="shared" si="1"/>
        <v>470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5" t="s">
        <v>1365</v>
      </c>
      <c r="C31" s="593" t="s">
        <v>1771</v>
      </c>
      <c r="D31" s="760">
        <v>66895</v>
      </c>
      <c r="E31" s="760">
        <v>67655</v>
      </c>
      <c r="F31" s="310">
        <f t="shared" si="1"/>
        <v>760</v>
      </c>
      <c r="G31" s="487"/>
    </row>
    <row r="32" spans="1:17" ht="15" customHeight="1" thickBot="1" x14ac:dyDescent="0.25">
      <c r="A32" s="177"/>
      <c r="B32" s="622"/>
      <c r="C32" s="818" t="s">
        <v>17</v>
      </c>
      <c r="D32" s="819"/>
      <c r="E32" s="820"/>
      <c r="F32" s="670">
        <f>SUM(F7:F31)</f>
        <v>8940</v>
      </c>
      <c r="G32" s="505"/>
    </row>
    <row r="33" spans="2:6" ht="27" customHeight="1" thickBot="1" x14ac:dyDescent="0.25">
      <c r="B33" s="319" t="s">
        <v>1033</v>
      </c>
      <c r="C33" s="16">
        <f>SUM('Общ. счетчики'!G15:G16)</f>
        <v>9540</v>
      </c>
      <c r="F33" s="339"/>
    </row>
    <row r="35" spans="2:6" x14ac:dyDescent="0.2">
      <c r="D35" s="817"/>
      <c r="E35" s="817"/>
      <c r="F35" s="817"/>
    </row>
  </sheetData>
  <customSheetViews>
    <customSheetView guid="{59BB3A05-2517-4212-B4B0-766CE27362F6}" scale="120" showPageBreaks="1" fitToPage="1" printArea="1" hiddenColumns="1" state="hidden" view="pageBreakPreview" topLeftCell="A19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2" zoomScale="120" zoomScaleSheetLayoutView="120" workbookViewId="0">
      <selection activeCell="C12" sqref="C1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8" t="s">
        <v>647</v>
      </c>
      <c r="D1" s="821"/>
    </row>
    <row r="2" spans="1:7" x14ac:dyDescent="0.2">
      <c r="C2" s="104"/>
      <c r="D2" s="105"/>
      <c r="E2" s="822" t="s">
        <v>2030</v>
      </c>
      <c r="F2" s="822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3" t="s">
        <v>1116</v>
      </c>
      <c r="B4" s="811" t="s">
        <v>481</v>
      </c>
      <c r="C4" s="811" t="s">
        <v>1</v>
      </c>
      <c r="D4" s="811" t="s">
        <v>2</v>
      </c>
      <c r="E4" s="811"/>
      <c r="F4" s="811" t="s">
        <v>678</v>
      </c>
    </row>
    <row r="5" spans="1:7" ht="13.5" thickBot="1" x14ac:dyDescent="0.25">
      <c r="A5" s="828"/>
      <c r="B5" s="811"/>
      <c r="C5" s="811"/>
      <c r="D5" s="811"/>
      <c r="E5" s="811"/>
      <c r="F5" s="811"/>
    </row>
    <row r="6" spans="1:7" ht="13.5" thickBot="1" x14ac:dyDescent="0.25">
      <c r="A6" s="829"/>
      <c r="B6" s="811"/>
      <c r="C6" s="811"/>
      <c r="D6" s="109" t="s">
        <v>6</v>
      </c>
      <c r="E6" s="110" t="s">
        <v>7</v>
      </c>
      <c r="F6" s="811"/>
    </row>
    <row r="7" spans="1:7" ht="15.75" customHeight="1" thickBot="1" x14ac:dyDescent="0.25">
      <c r="A7" s="141" t="s">
        <v>679</v>
      </c>
      <c r="B7" s="619" t="s">
        <v>1118</v>
      </c>
      <c r="C7" s="591" t="s">
        <v>680</v>
      </c>
      <c r="D7" s="20">
        <v>8420</v>
      </c>
      <c r="E7" s="20">
        <v>8465</v>
      </c>
      <c r="F7" s="21">
        <f t="shared" ref="F7:F14" si="0">E7-D7</f>
        <v>45</v>
      </c>
      <c r="G7" s="135" t="s">
        <v>498</v>
      </c>
    </row>
    <row r="8" spans="1:7" ht="14.45" customHeight="1" thickBot="1" x14ac:dyDescent="0.25">
      <c r="A8" s="149" t="s">
        <v>681</v>
      </c>
      <c r="B8" s="615" t="s">
        <v>1119</v>
      </c>
      <c r="C8" s="599" t="s">
        <v>1004</v>
      </c>
      <c r="D8" s="22">
        <v>53750</v>
      </c>
      <c r="E8" s="22">
        <v>54085</v>
      </c>
      <c r="F8" s="21">
        <f t="shared" si="0"/>
        <v>335</v>
      </c>
      <c r="G8" s="375"/>
    </row>
    <row r="9" spans="1:7" ht="14.25" customHeight="1" thickBot="1" x14ac:dyDescent="0.25">
      <c r="A9" s="23" t="s">
        <v>682</v>
      </c>
      <c r="B9" s="621" t="s">
        <v>1772</v>
      </c>
      <c r="C9" s="600" t="s">
        <v>1662</v>
      </c>
      <c r="D9" s="22">
        <v>6620</v>
      </c>
      <c r="E9" s="22">
        <v>6840</v>
      </c>
      <c r="F9" s="22">
        <f t="shared" ref="F9" si="1">E9-D9</f>
        <v>220</v>
      </c>
      <c r="G9" s="517"/>
    </row>
    <row r="10" spans="1:7" ht="14.25" customHeight="1" thickBot="1" x14ac:dyDescent="0.25">
      <c r="A10" s="160" t="s">
        <v>683</v>
      </c>
      <c r="B10" s="615" t="s">
        <v>1773</v>
      </c>
      <c r="C10" s="594" t="s">
        <v>1784</v>
      </c>
      <c r="D10" s="22">
        <v>24515</v>
      </c>
      <c r="E10" s="22">
        <v>24915</v>
      </c>
      <c r="F10" s="22">
        <f t="shared" si="0"/>
        <v>400</v>
      </c>
    </row>
    <row r="11" spans="1:7" ht="14.25" customHeight="1" thickBot="1" x14ac:dyDescent="0.25">
      <c r="A11" s="23" t="s">
        <v>684</v>
      </c>
      <c r="B11" s="621" t="s">
        <v>1774</v>
      </c>
      <c r="C11" s="591" t="s">
        <v>1785</v>
      </c>
      <c r="D11" s="22">
        <v>14260</v>
      </c>
      <c r="E11" s="22">
        <v>14455</v>
      </c>
      <c r="F11" s="22">
        <f>E11-D11</f>
        <v>195</v>
      </c>
      <c r="G11" s="348"/>
    </row>
    <row r="12" spans="1:7" ht="14.25" customHeight="1" thickBot="1" x14ac:dyDescent="0.25">
      <c r="A12" s="149" t="s">
        <v>685</v>
      </c>
      <c r="B12" s="615" t="s">
        <v>1120</v>
      </c>
      <c r="C12" s="599" t="s">
        <v>1025</v>
      </c>
      <c r="D12" s="22">
        <v>46840</v>
      </c>
      <c r="E12" s="22">
        <v>47035</v>
      </c>
      <c r="F12" s="21">
        <f t="shared" si="0"/>
        <v>195</v>
      </c>
      <c r="G12" s="562"/>
    </row>
    <row r="13" spans="1:7" ht="14.25" customHeight="1" thickBot="1" x14ac:dyDescent="0.25">
      <c r="A13" s="165" t="s">
        <v>686</v>
      </c>
      <c r="B13" s="621" t="s">
        <v>1121</v>
      </c>
      <c r="C13" s="600" t="s">
        <v>968</v>
      </c>
      <c r="D13" s="22">
        <v>17990</v>
      </c>
      <c r="E13" s="22">
        <v>18140</v>
      </c>
      <c r="F13" s="21">
        <f t="shared" si="0"/>
        <v>150</v>
      </c>
      <c r="G13" s="562"/>
    </row>
    <row r="14" spans="1:7" ht="24.75" customHeight="1" thickBot="1" x14ac:dyDescent="0.25">
      <c r="A14" s="149" t="s">
        <v>687</v>
      </c>
      <c r="B14" s="615" t="s">
        <v>1122</v>
      </c>
      <c r="C14" s="595" t="s">
        <v>969</v>
      </c>
      <c r="D14" s="22">
        <v>9725</v>
      </c>
      <c r="E14" s="22">
        <v>9775</v>
      </c>
      <c r="F14" s="21">
        <f t="shared" si="0"/>
        <v>50</v>
      </c>
      <c r="G14" s="562"/>
    </row>
    <row r="15" spans="1:7" ht="14.25" customHeight="1" thickBot="1" x14ac:dyDescent="0.25">
      <c r="A15" s="149" t="s">
        <v>688</v>
      </c>
      <c r="B15" s="621" t="s">
        <v>1123</v>
      </c>
      <c r="C15" s="591" t="s">
        <v>1786</v>
      </c>
      <c r="D15" s="22">
        <v>29090</v>
      </c>
      <c r="E15" s="22">
        <v>29515</v>
      </c>
      <c r="F15" s="22">
        <f>E15-D15</f>
        <v>425</v>
      </c>
      <c r="G15" s="348"/>
    </row>
    <row r="16" spans="1:7" ht="14.25" customHeight="1" thickBot="1" x14ac:dyDescent="0.25">
      <c r="A16" s="141" t="s">
        <v>689</v>
      </c>
      <c r="B16" s="615" t="s">
        <v>1124</v>
      </c>
      <c r="C16" s="592" t="s">
        <v>1787</v>
      </c>
      <c r="D16" s="22">
        <v>31030</v>
      </c>
      <c r="E16" s="22">
        <v>31790</v>
      </c>
      <c r="F16" s="22">
        <f>E16-D16</f>
        <v>760</v>
      </c>
      <c r="G16" s="135" t="s">
        <v>510</v>
      </c>
    </row>
    <row r="17" spans="1:9" ht="14.25" customHeight="1" thickBot="1" x14ac:dyDescent="0.25">
      <c r="A17" s="141" t="s">
        <v>690</v>
      </c>
      <c r="B17" s="621" t="s">
        <v>1125</v>
      </c>
      <c r="C17" s="600" t="s">
        <v>691</v>
      </c>
      <c r="D17" s="22">
        <v>31920</v>
      </c>
      <c r="E17" s="22">
        <v>32365</v>
      </c>
      <c r="F17" s="22">
        <f t="shared" ref="F17:F58" si="2">E17-D17</f>
        <v>445</v>
      </c>
    </row>
    <row r="18" spans="1:9" ht="14.25" customHeight="1" thickBot="1" x14ac:dyDescent="0.25">
      <c r="A18" s="160" t="s">
        <v>692</v>
      </c>
      <c r="B18" s="615" t="s">
        <v>1126</v>
      </c>
      <c r="C18" s="605" t="s">
        <v>1788</v>
      </c>
      <c r="D18" s="157">
        <v>34730</v>
      </c>
      <c r="E18" s="157">
        <v>35185</v>
      </c>
      <c r="F18" s="22">
        <f t="shared" si="2"/>
        <v>455</v>
      </c>
      <c r="G18" s="121"/>
    </row>
    <row r="19" spans="1:9" ht="14.25" customHeight="1" thickBot="1" x14ac:dyDescent="0.25">
      <c r="A19" s="169" t="s">
        <v>693</v>
      </c>
      <c r="B19" s="621" t="s">
        <v>1127</v>
      </c>
      <c r="C19" s="600" t="s">
        <v>983</v>
      </c>
      <c r="D19" s="22">
        <v>55180</v>
      </c>
      <c r="E19" s="22">
        <v>55875</v>
      </c>
      <c r="F19" s="21">
        <f t="shared" si="2"/>
        <v>695</v>
      </c>
      <c r="G19" s="375"/>
    </row>
    <row r="20" spans="1:9" ht="14.25" customHeight="1" thickBot="1" x14ac:dyDescent="0.25">
      <c r="A20" s="141" t="s">
        <v>1969</v>
      </c>
      <c r="B20" s="615" t="s">
        <v>1084</v>
      </c>
      <c r="C20" s="599" t="s">
        <v>1637</v>
      </c>
      <c r="D20" s="22">
        <v>4760</v>
      </c>
      <c r="E20" s="22">
        <v>4860</v>
      </c>
      <c r="F20" s="22">
        <f t="shared" si="2"/>
        <v>100</v>
      </c>
      <c r="G20" s="126"/>
    </row>
    <row r="21" spans="1:9" ht="14.25" customHeight="1" thickBot="1" x14ac:dyDescent="0.25">
      <c r="A21" s="160"/>
      <c r="B21" s="615" t="s">
        <v>1084</v>
      </c>
      <c r="C21" s="591" t="s">
        <v>1638</v>
      </c>
      <c r="D21" s="22">
        <v>9870</v>
      </c>
      <c r="E21" s="22">
        <v>10140</v>
      </c>
      <c r="F21" s="21">
        <f t="shared" si="2"/>
        <v>270</v>
      </c>
      <c r="G21" s="570"/>
    </row>
    <row r="22" spans="1:9" ht="14.25" customHeight="1" thickBot="1" x14ac:dyDescent="0.25">
      <c r="A22" s="23" t="s">
        <v>694</v>
      </c>
      <c r="B22" s="621" t="s">
        <v>1128</v>
      </c>
      <c r="C22" s="600" t="s">
        <v>1789</v>
      </c>
      <c r="D22" s="22">
        <v>22865</v>
      </c>
      <c r="E22" s="22">
        <v>22875</v>
      </c>
      <c r="F22" s="21">
        <f t="shared" si="2"/>
        <v>10</v>
      </c>
      <c r="G22" s="135" t="s">
        <v>1383</v>
      </c>
    </row>
    <row r="23" spans="1:9" ht="14.25" customHeight="1" thickBot="1" x14ac:dyDescent="0.25">
      <c r="A23" s="23" t="s">
        <v>695</v>
      </c>
      <c r="B23" s="615" t="s">
        <v>1129</v>
      </c>
      <c r="C23" s="594" t="s">
        <v>696</v>
      </c>
      <c r="D23" s="22">
        <v>49625</v>
      </c>
      <c r="E23" s="22">
        <v>49805</v>
      </c>
      <c r="F23" s="21">
        <f t="shared" si="2"/>
        <v>180</v>
      </c>
      <c r="G23" s="111"/>
    </row>
    <row r="24" spans="1:9" ht="14.25" customHeight="1" thickBot="1" x14ac:dyDescent="0.25">
      <c r="A24" s="160" t="s">
        <v>697</v>
      </c>
      <c r="B24" s="621" t="s">
        <v>1775</v>
      </c>
      <c r="C24" s="591" t="s">
        <v>1790</v>
      </c>
      <c r="D24" s="22">
        <v>31835</v>
      </c>
      <c r="E24" s="22">
        <v>32275</v>
      </c>
      <c r="F24" s="21">
        <f t="shared" si="2"/>
        <v>440</v>
      </c>
      <c r="G24" s="297"/>
    </row>
    <row r="25" spans="1:9" ht="14.25" customHeight="1" thickBot="1" x14ac:dyDescent="0.25">
      <c r="A25" s="149" t="s">
        <v>698</v>
      </c>
      <c r="B25" s="615" t="s">
        <v>1776</v>
      </c>
      <c r="C25" s="599" t="s">
        <v>1324</v>
      </c>
      <c r="D25" s="22">
        <v>35535</v>
      </c>
      <c r="E25" s="22">
        <v>35955</v>
      </c>
      <c r="F25" s="21">
        <f t="shared" si="2"/>
        <v>420</v>
      </c>
      <c r="G25" s="375"/>
    </row>
    <row r="26" spans="1:9" ht="14.25" customHeight="1" thickBot="1" x14ac:dyDescent="0.25">
      <c r="A26" s="23" t="s">
        <v>699</v>
      </c>
      <c r="B26" s="621" t="s">
        <v>1130</v>
      </c>
      <c r="C26" s="600" t="s">
        <v>1791</v>
      </c>
      <c r="D26" s="22">
        <v>17855</v>
      </c>
      <c r="E26" s="22">
        <v>18195</v>
      </c>
      <c r="F26" s="22">
        <f>E26-D26</f>
        <v>340</v>
      </c>
      <c r="G26" s="350"/>
    </row>
    <row r="27" spans="1:9" ht="15" customHeight="1" thickBot="1" x14ac:dyDescent="0.25">
      <c r="A27" s="23" t="s">
        <v>700</v>
      </c>
      <c r="B27" s="615" t="s">
        <v>1131</v>
      </c>
      <c r="C27" s="592" t="s">
        <v>1792</v>
      </c>
      <c r="D27" s="22">
        <v>15745</v>
      </c>
      <c r="E27" s="22">
        <v>15755</v>
      </c>
      <c r="F27" s="21">
        <f t="shared" si="2"/>
        <v>10</v>
      </c>
      <c r="G27" s="522"/>
    </row>
    <row r="28" spans="1:9" ht="14.25" customHeight="1" thickBot="1" x14ac:dyDescent="0.25">
      <c r="A28" s="149" t="s">
        <v>701</v>
      </c>
      <c r="B28" s="621" t="s">
        <v>1777</v>
      </c>
      <c r="C28" s="600" t="s">
        <v>1006</v>
      </c>
      <c r="D28" s="275">
        <v>58755</v>
      </c>
      <c r="E28" s="275">
        <v>58985</v>
      </c>
      <c r="F28" s="21">
        <f t="shared" si="2"/>
        <v>230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5" t="s">
        <v>1778</v>
      </c>
      <c r="C29" s="599" t="s">
        <v>934</v>
      </c>
      <c r="D29" s="275">
        <v>35195</v>
      </c>
      <c r="E29" s="275">
        <v>35340</v>
      </c>
      <c r="F29" s="22">
        <f t="shared" si="2"/>
        <v>145</v>
      </c>
      <c r="G29" s="135" t="s">
        <v>525</v>
      </c>
    </row>
    <row r="30" spans="1:9" ht="14.25" customHeight="1" thickBot="1" x14ac:dyDescent="0.25">
      <c r="A30" s="141" t="s">
        <v>703</v>
      </c>
      <c r="B30" s="621" t="s">
        <v>1132</v>
      </c>
      <c r="C30" s="597" t="s">
        <v>2028</v>
      </c>
      <c r="D30" s="275">
        <v>160</v>
      </c>
      <c r="E30" s="275">
        <v>350</v>
      </c>
      <c r="F30" s="275">
        <f>E30-D30</f>
        <v>190</v>
      </c>
      <c r="G30" s="696"/>
    </row>
    <row r="31" spans="1:9" ht="14.25" customHeight="1" thickBot="1" x14ac:dyDescent="0.25">
      <c r="A31" s="23" t="s">
        <v>704</v>
      </c>
      <c r="B31" s="615" t="s">
        <v>1133</v>
      </c>
      <c r="C31" s="625" t="s">
        <v>1793</v>
      </c>
      <c r="D31" s="22">
        <v>22665</v>
      </c>
      <c r="E31" s="22">
        <v>23095</v>
      </c>
      <c r="F31" s="226">
        <f>E31-D31</f>
        <v>430</v>
      </c>
      <c r="G31" s="348"/>
    </row>
    <row r="32" spans="1:9" ht="14.25" customHeight="1" thickBot="1" x14ac:dyDescent="0.25">
      <c r="A32" s="163" t="s">
        <v>705</v>
      </c>
      <c r="B32" s="621" t="s">
        <v>1779</v>
      </c>
      <c r="C32" s="591" t="s">
        <v>1794</v>
      </c>
      <c r="D32" s="523">
        <v>31140</v>
      </c>
      <c r="E32" s="523">
        <v>31445</v>
      </c>
      <c r="F32" s="21">
        <f t="shared" si="2"/>
        <v>305</v>
      </c>
      <c r="G32" s="137"/>
    </row>
    <row r="33" spans="1:8" ht="14.25" customHeight="1" thickTop="1" thickBot="1" x14ac:dyDescent="0.25">
      <c r="A33" s="162" t="s">
        <v>706</v>
      </c>
      <c r="B33" s="615" t="s">
        <v>1134</v>
      </c>
      <c r="C33" s="599" t="s">
        <v>993</v>
      </c>
      <c r="D33" s="154">
        <v>38995</v>
      </c>
      <c r="E33" s="154">
        <v>39235</v>
      </c>
      <c r="F33" s="21">
        <f t="shared" si="2"/>
        <v>240</v>
      </c>
    </row>
    <row r="34" spans="1:8" ht="14.25" customHeight="1" thickBot="1" x14ac:dyDescent="0.25">
      <c r="A34" s="23" t="s">
        <v>1338</v>
      </c>
      <c r="B34" s="621" t="s">
        <v>1134</v>
      </c>
      <c r="C34" s="593" t="s">
        <v>1569</v>
      </c>
      <c r="D34" s="22">
        <v>20470</v>
      </c>
      <c r="E34" s="22">
        <v>20830</v>
      </c>
      <c r="F34" s="21">
        <f t="shared" ref="F34" si="3">E34-D34</f>
        <v>360</v>
      </c>
      <c r="G34" s="135" t="s">
        <v>498</v>
      </c>
    </row>
    <row r="35" spans="1:8" ht="14.25" customHeight="1" thickBot="1" x14ac:dyDescent="0.25">
      <c r="A35" s="23" t="s">
        <v>707</v>
      </c>
      <c r="B35" s="615" t="s">
        <v>1135</v>
      </c>
      <c r="C35" s="592" t="s">
        <v>962</v>
      </c>
      <c r="D35" s="22"/>
      <c r="E35" s="22"/>
      <c r="F35" s="756">
        <v>30</v>
      </c>
      <c r="G35" s="770">
        <v>11860</v>
      </c>
    </row>
    <row r="36" spans="1:8" ht="14.25" customHeight="1" thickBot="1" x14ac:dyDescent="0.25">
      <c r="A36" s="160" t="s">
        <v>708</v>
      </c>
      <c r="B36" s="621" t="s">
        <v>1136</v>
      </c>
      <c r="C36" s="591" t="s">
        <v>1795</v>
      </c>
      <c r="D36" s="22">
        <v>50420</v>
      </c>
      <c r="E36" s="22">
        <v>51130</v>
      </c>
      <c r="F36" s="21">
        <f t="shared" si="2"/>
        <v>710</v>
      </c>
      <c r="G36" s="325"/>
    </row>
    <row r="37" spans="1:8" ht="14.25" customHeight="1" thickBot="1" x14ac:dyDescent="0.25">
      <c r="A37" s="149" t="s">
        <v>709</v>
      </c>
      <c r="B37" s="615" t="s">
        <v>1137</v>
      </c>
      <c r="C37" s="599" t="s">
        <v>988</v>
      </c>
      <c r="D37" s="22">
        <v>39795</v>
      </c>
      <c r="E37" s="22">
        <v>40285</v>
      </c>
      <c r="F37" s="21">
        <f t="shared" si="2"/>
        <v>490</v>
      </c>
      <c r="G37" s="375"/>
    </row>
    <row r="38" spans="1:8" ht="14.25" customHeight="1" thickBot="1" x14ac:dyDescent="0.25">
      <c r="A38" s="23" t="s">
        <v>710</v>
      </c>
      <c r="B38" s="621" t="s">
        <v>1780</v>
      </c>
      <c r="C38" s="593" t="s">
        <v>1796</v>
      </c>
      <c r="D38" s="22">
        <v>13140</v>
      </c>
      <c r="E38" s="22">
        <v>13400</v>
      </c>
      <c r="F38" s="22">
        <f>E38-D38</f>
        <v>260</v>
      </c>
      <c r="G38" s="348"/>
    </row>
    <row r="39" spans="1:8" ht="14.25" customHeight="1" thickBot="1" x14ac:dyDescent="0.25">
      <c r="A39" s="160" t="s">
        <v>711</v>
      </c>
      <c r="B39" s="615" t="s">
        <v>1781</v>
      </c>
      <c r="C39" s="592" t="s">
        <v>712</v>
      </c>
      <c r="D39" s="22">
        <v>42860</v>
      </c>
      <c r="E39" s="22">
        <v>42940</v>
      </c>
      <c r="F39" s="21">
        <f t="shared" si="2"/>
        <v>80</v>
      </c>
      <c r="G39" s="522"/>
    </row>
    <row r="40" spans="1:8" ht="14.25" customHeight="1" thickBot="1" x14ac:dyDescent="0.25">
      <c r="A40" s="23" t="s">
        <v>713</v>
      </c>
      <c r="B40" s="621" t="s">
        <v>1138</v>
      </c>
      <c r="C40" s="591" t="s">
        <v>714</v>
      </c>
      <c r="D40" s="22">
        <v>38435</v>
      </c>
      <c r="E40" s="22">
        <v>38575</v>
      </c>
      <c r="F40" s="21">
        <f t="shared" si="2"/>
        <v>140</v>
      </c>
      <c r="G40" s="701"/>
    </row>
    <row r="41" spans="1:8" ht="14.25" customHeight="1" thickBot="1" x14ac:dyDescent="0.25">
      <c r="A41" s="149" t="s">
        <v>715</v>
      </c>
      <c r="B41" s="615" t="s">
        <v>1139</v>
      </c>
      <c r="C41" s="599" t="s">
        <v>1797</v>
      </c>
      <c r="D41" s="22">
        <v>5390</v>
      </c>
      <c r="E41" s="22">
        <v>5860</v>
      </c>
      <c r="F41" s="21">
        <f t="shared" si="2"/>
        <v>470</v>
      </c>
      <c r="G41" s="137"/>
    </row>
    <row r="42" spans="1:8" ht="14.25" customHeight="1" thickBot="1" x14ac:dyDescent="0.25">
      <c r="A42" s="141" t="s">
        <v>716</v>
      </c>
      <c r="B42" s="621" t="s">
        <v>1140</v>
      </c>
      <c r="C42" s="593" t="s">
        <v>717</v>
      </c>
      <c r="D42" s="22">
        <v>103275</v>
      </c>
      <c r="E42" s="22">
        <v>104245</v>
      </c>
      <c r="F42" s="21">
        <f t="shared" si="2"/>
        <v>970</v>
      </c>
    </row>
    <row r="43" spans="1:8" ht="14.25" customHeight="1" thickBot="1" x14ac:dyDescent="0.25">
      <c r="A43" s="141" t="s">
        <v>718</v>
      </c>
      <c r="B43" s="615" t="s">
        <v>1677</v>
      </c>
      <c r="C43" s="591" t="s">
        <v>1937</v>
      </c>
      <c r="D43" s="22">
        <v>10870</v>
      </c>
      <c r="E43" s="22">
        <v>11210</v>
      </c>
      <c r="F43" s="22">
        <f t="shared" ref="F43" si="4">E43-D43</f>
        <v>340</v>
      </c>
      <c r="G43" s="587"/>
    </row>
    <row r="44" spans="1:8" ht="14.25" customHeight="1" thickBot="1" x14ac:dyDescent="0.25">
      <c r="A44" s="141" t="s">
        <v>719</v>
      </c>
      <c r="B44" s="615" t="s">
        <v>1782</v>
      </c>
      <c r="C44" s="591" t="s">
        <v>1974</v>
      </c>
      <c r="D44" s="22">
        <v>2935</v>
      </c>
      <c r="E44" s="22">
        <v>3190</v>
      </c>
      <c r="F44" s="22">
        <f t="shared" ref="F44" si="5">E44-D44</f>
        <v>255</v>
      </c>
      <c r="G44" s="587"/>
    </row>
    <row r="45" spans="1:8" ht="14.25" customHeight="1" thickBot="1" x14ac:dyDescent="0.25">
      <c r="A45" s="141" t="s">
        <v>720</v>
      </c>
      <c r="B45" s="615" t="s">
        <v>1141</v>
      </c>
      <c r="C45" s="599" t="s">
        <v>721</v>
      </c>
      <c r="D45" s="22">
        <v>88830</v>
      </c>
      <c r="E45" s="22">
        <v>89145</v>
      </c>
      <c r="F45" s="21">
        <f t="shared" si="2"/>
        <v>315</v>
      </c>
      <c r="G45" s="135" t="s">
        <v>515</v>
      </c>
    </row>
    <row r="46" spans="1:8" ht="14.25" customHeight="1" thickBot="1" x14ac:dyDescent="0.25">
      <c r="A46" s="23" t="s">
        <v>722</v>
      </c>
      <c r="B46" s="621" t="s">
        <v>1142</v>
      </c>
      <c r="C46" s="593" t="s">
        <v>1531</v>
      </c>
      <c r="D46" s="22">
        <v>9530</v>
      </c>
      <c r="E46" s="22">
        <v>9695</v>
      </c>
      <c r="F46" s="21">
        <f t="shared" ref="F46" si="6">E46-D46</f>
        <v>165</v>
      </c>
      <c r="G46" s="515"/>
      <c r="H46" s="238"/>
    </row>
    <row r="47" spans="1:8" ht="14.25" customHeight="1" thickBot="1" x14ac:dyDescent="0.25">
      <c r="A47" s="160" t="s">
        <v>723</v>
      </c>
      <c r="B47" s="615" t="s">
        <v>1143</v>
      </c>
      <c r="C47" s="600" t="s">
        <v>1798</v>
      </c>
      <c r="D47" s="22">
        <v>11960</v>
      </c>
      <c r="E47" s="22">
        <v>12110</v>
      </c>
      <c r="F47" s="21">
        <f t="shared" ref="F47" si="7">E47-D47</f>
        <v>150</v>
      </c>
      <c r="G47" s="375"/>
    </row>
    <row r="48" spans="1:8" ht="15" customHeight="1" thickBot="1" x14ac:dyDescent="0.25">
      <c r="A48" s="160" t="s">
        <v>724</v>
      </c>
      <c r="B48" s="624" t="s">
        <v>1144</v>
      </c>
      <c r="C48" s="605" t="s">
        <v>1799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1" t="s">
        <v>1145</v>
      </c>
      <c r="C49" s="593" t="s">
        <v>1800</v>
      </c>
      <c r="D49" s="22">
        <v>15265</v>
      </c>
      <c r="E49" s="22">
        <v>15460</v>
      </c>
      <c r="F49" s="22">
        <f>E49-D49</f>
        <v>195</v>
      </c>
      <c r="G49" s="111"/>
    </row>
    <row r="50" spans="1:7" ht="14.25" customHeight="1" thickBot="1" x14ac:dyDescent="0.25">
      <c r="A50" s="149" t="s">
        <v>726</v>
      </c>
      <c r="B50" s="615" t="s">
        <v>1146</v>
      </c>
      <c r="C50" s="592" t="s">
        <v>1008</v>
      </c>
      <c r="D50" s="22">
        <v>32965</v>
      </c>
      <c r="E50" s="22">
        <v>33265</v>
      </c>
      <c r="F50" s="21">
        <f t="shared" si="2"/>
        <v>300</v>
      </c>
      <c r="G50" s="375"/>
    </row>
    <row r="51" spans="1:7" ht="14.25" customHeight="1" thickBot="1" x14ac:dyDescent="0.25">
      <c r="A51" s="141" t="s">
        <v>727</v>
      </c>
      <c r="B51" s="621" t="s">
        <v>1147</v>
      </c>
      <c r="C51" s="591" t="s">
        <v>1801</v>
      </c>
      <c r="D51" s="22">
        <v>16715</v>
      </c>
      <c r="E51" s="22">
        <v>17045</v>
      </c>
      <c r="F51" s="22">
        <f>E51-D51</f>
        <v>330</v>
      </c>
      <c r="G51" s="350"/>
    </row>
    <row r="52" spans="1:7" ht="14.25" customHeight="1" thickBot="1" x14ac:dyDescent="0.25">
      <c r="A52" s="141" t="s">
        <v>728</v>
      </c>
      <c r="B52" s="615" t="s">
        <v>1148</v>
      </c>
      <c r="C52" s="600" t="s">
        <v>1802</v>
      </c>
      <c r="D52" s="22">
        <v>10205</v>
      </c>
      <c r="E52" s="22">
        <v>10320</v>
      </c>
      <c r="F52" s="22">
        <f>E52-D52</f>
        <v>115</v>
      </c>
      <c r="G52" s="135" t="s">
        <v>525</v>
      </c>
    </row>
    <row r="53" spans="1:7" ht="15" customHeight="1" thickBot="1" x14ac:dyDescent="0.25">
      <c r="A53" s="160" t="s">
        <v>729</v>
      </c>
      <c r="B53" s="621" t="s">
        <v>1149</v>
      </c>
      <c r="C53" s="593" t="s">
        <v>959</v>
      </c>
      <c r="D53" s="28">
        <v>20405</v>
      </c>
      <c r="E53" s="28">
        <v>20595</v>
      </c>
      <c r="F53" s="21">
        <f t="shared" si="2"/>
        <v>190</v>
      </c>
      <c r="G53" s="375"/>
    </row>
    <row r="54" spans="1:7" ht="14.25" customHeight="1" thickBot="1" x14ac:dyDescent="0.25">
      <c r="A54" s="141" t="s">
        <v>730</v>
      </c>
      <c r="B54" s="615" t="s">
        <v>1150</v>
      </c>
      <c r="C54" s="591" t="s">
        <v>1803</v>
      </c>
      <c r="D54" s="28">
        <v>6270</v>
      </c>
      <c r="E54" s="28">
        <v>6350</v>
      </c>
      <c r="F54" s="22">
        <f>E54-D54</f>
        <v>80</v>
      </c>
      <c r="G54" s="348"/>
    </row>
    <row r="55" spans="1:7" ht="14.25" customHeight="1" thickBot="1" x14ac:dyDescent="0.25">
      <c r="A55" s="160" t="s">
        <v>286</v>
      </c>
      <c r="B55" s="621" t="s">
        <v>1783</v>
      </c>
      <c r="C55" s="593" t="s">
        <v>731</v>
      </c>
      <c r="D55" s="157">
        <v>55795</v>
      </c>
      <c r="E55" s="157">
        <v>56360</v>
      </c>
      <c r="F55" s="21">
        <f t="shared" si="2"/>
        <v>565</v>
      </c>
      <c r="G55" s="220"/>
    </row>
    <row r="56" spans="1:7" ht="15.75" customHeight="1" thickBot="1" x14ac:dyDescent="0.25">
      <c r="A56" s="23" t="s">
        <v>732</v>
      </c>
      <c r="B56" s="615" t="s">
        <v>1153</v>
      </c>
      <c r="C56" s="600" t="s">
        <v>1804</v>
      </c>
      <c r="D56" s="275">
        <v>54460</v>
      </c>
      <c r="E56" s="275">
        <v>55595</v>
      </c>
      <c r="F56" s="21">
        <f t="shared" si="2"/>
        <v>1135</v>
      </c>
      <c r="G56" s="325"/>
    </row>
    <row r="57" spans="1:7" ht="14.25" customHeight="1" thickBot="1" x14ac:dyDescent="0.25">
      <c r="A57" s="160" t="s">
        <v>733</v>
      </c>
      <c r="B57" s="621" t="s">
        <v>1151</v>
      </c>
      <c r="C57" s="591" t="s">
        <v>1805</v>
      </c>
      <c r="D57" s="22">
        <v>6240</v>
      </c>
      <c r="E57" s="22">
        <v>6445</v>
      </c>
      <c r="F57" s="21">
        <f t="shared" ref="F57" si="8">E57-D57</f>
        <v>205</v>
      </c>
      <c r="G57" s="355"/>
    </row>
    <row r="58" spans="1:7" ht="15.75" customHeight="1" thickBot="1" x14ac:dyDescent="0.25">
      <c r="A58" s="149" t="s">
        <v>734</v>
      </c>
      <c r="B58" s="615" t="s">
        <v>1151</v>
      </c>
      <c r="C58" s="596" t="s">
        <v>1806</v>
      </c>
      <c r="D58" s="22">
        <v>30010</v>
      </c>
      <c r="E58" s="22">
        <v>30385</v>
      </c>
      <c r="F58" s="21">
        <f t="shared" si="2"/>
        <v>375</v>
      </c>
      <c r="G58" s="325"/>
    </row>
    <row r="59" spans="1:7" ht="14.25" customHeight="1" thickBot="1" x14ac:dyDescent="0.25">
      <c r="A59" s="160" t="s">
        <v>735</v>
      </c>
      <c r="B59" s="615" t="s">
        <v>1152</v>
      </c>
      <c r="C59" s="591" t="s">
        <v>1473</v>
      </c>
      <c r="D59" s="157">
        <v>13815</v>
      </c>
      <c r="E59" s="157">
        <v>14025</v>
      </c>
      <c r="F59" s="21">
        <f t="shared" ref="F59" si="9">E59-D59</f>
        <v>210</v>
      </c>
      <c r="G59" s="10"/>
    </row>
    <row r="60" spans="1:7" ht="21.75" customHeight="1" thickBot="1" x14ac:dyDescent="0.25">
      <c r="A60" s="824" t="s">
        <v>16</v>
      </c>
      <c r="B60" s="825"/>
      <c r="C60" s="825"/>
      <c r="D60" s="826"/>
      <c r="E60" s="827"/>
      <c r="F60" s="499">
        <f>SUM(F7:F59)</f>
        <v>16115</v>
      </c>
      <c r="G60" s="518">
        <f>F35</f>
        <v>30</v>
      </c>
    </row>
    <row r="61" spans="1:7" ht="24" customHeight="1" thickBot="1" x14ac:dyDescent="0.25">
      <c r="A61" s="500"/>
      <c r="B61" s="501"/>
      <c r="C61" s="818" t="s">
        <v>1033</v>
      </c>
      <c r="D61" s="819"/>
      <c r="E61" s="820"/>
      <c r="F61" s="346">
        <f>SUM('Общ. счетчики'!G20:G21)</f>
        <v>17050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52">
      <selection activeCell="C12" sqref="C12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86" zoomScale="120" zoomScaleSheetLayoutView="120" workbookViewId="0">
      <selection activeCell="G199" sqref="G199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8" t="s">
        <v>495</v>
      </c>
      <c r="D1" s="809"/>
      <c r="E1" s="809"/>
    </row>
    <row r="2" spans="1:8" ht="13.5" thickBot="1" x14ac:dyDescent="0.25">
      <c r="A2" s="1" t="s">
        <v>736</v>
      </c>
      <c r="B2" s="1"/>
      <c r="C2" s="1"/>
      <c r="E2" s="836" t="s">
        <v>2030</v>
      </c>
      <c r="F2" s="836"/>
    </row>
    <row r="3" spans="1:8" ht="13.5" customHeight="1" thickBot="1" x14ac:dyDescent="0.25">
      <c r="A3" s="813" t="s">
        <v>1116</v>
      </c>
      <c r="B3" s="811" t="s">
        <v>481</v>
      </c>
      <c r="C3" s="811" t="s">
        <v>1</v>
      </c>
      <c r="D3" s="811" t="s">
        <v>2</v>
      </c>
      <c r="E3" s="811"/>
      <c r="F3" s="811" t="s">
        <v>5</v>
      </c>
    </row>
    <row r="4" spans="1:8" ht="13.5" thickBot="1" x14ac:dyDescent="0.25">
      <c r="A4" s="814"/>
      <c r="B4" s="811"/>
      <c r="C4" s="811"/>
      <c r="D4" s="811"/>
      <c r="E4" s="811"/>
      <c r="F4" s="811"/>
    </row>
    <row r="5" spans="1:8" ht="13.5" thickBot="1" x14ac:dyDescent="0.25">
      <c r="A5" s="815"/>
      <c r="B5" s="811"/>
      <c r="C5" s="811"/>
      <c r="D5" s="109" t="s">
        <v>6</v>
      </c>
      <c r="E5" s="110" t="s">
        <v>7</v>
      </c>
      <c r="F5" s="811"/>
    </row>
    <row r="6" spans="1:8" ht="15" customHeight="1" thickBot="1" x14ac:dyDescent="0.25">
      <c r="A6" s="172" t="s">
        <v>737</v>
      </c>
      <c r="B6" s="615" t="s">
        <v>1174</v>
      </c>
      <c r="C6" s="626" t="s">
        <v>1814</v>
      </c>
      <c r="D6" s="151">
        <v>15000</v>
      </c>
      <c r="E6" s="151">
        <v>15200</v>
      </c>
      <c r="F6" s="151">
        <f>E6-D6</f>
        <v>200</v>
      </c>
      <c r="G6" s="281"/>
    </row>
    <row r="7" spans="1:8" ht="15" customHeight="1" thickBot="1" x14ac:dyDescent="0.25">
      <c r="A7" s="23" t="s">
        <v>738</v>
      </c>
      <c r="B7" s="621" t="s">
        <v>1175</v>
      </c>
      <c r="C7" s="608" t="s">
        <v>1472</v>
      </c>
      <c r="D7" s="173">
        <v>5925</v>
      </c>
      <c r="E7" s="173">
        <v>6000</v>
      </c>
      <c r="F7" s="151">
        <f>E7-D7</f>
        <v>75</v>
      </c>
      <c r="G7" s="282"/>
    </row>
    <row r="8" spans="1:8" ht="15" customHeight="1" thickBot="1" x14ac:dyDescent="0.25">
      <c r="A8" s="23" t="s">
        <v>739</v>
      </c>
      <c r="B8" s="615" t="s">
        <v>1953</v>
      </c>
      <c r="C8" s="625" t="s">
        <v>1815</v>
      </c>
      <c r="D8" s="173">
        <v>18960</v>
      </c>
      <c r="E8" s="173">
        <v>19740</v>
      </c>
      <c r="F8" s="151">
        <f>E8-D8</f>
        <v>780</v>
      </c>
    </row>
    <row r="9" spans="1:8" ht="15" customHeight="1" thickBot="1" x14ac:dyDescent="0.25">
      <c r="A9" s="521" t="s">
        <v>740</v>
      </c>
      <c r="B9" s="621" t="s">
        <v>233</v>
      </c>
      <c r="C9" s="627" t="s">
        <v>1563</v>
      </c>
      <c r="D9" s="173">
        <v>12480</v>
      </c>
      <c r="E9" s="173">
        <v>13000</v>
      </c>
      <c r="F9" s="151">
        <f>E9-D9</f>
        <v>520</v>
      </c>
      <c r="G9" s="517"/>
    </row>
    <row r="10" spans="1:8" ht="15" customHeight="1" thickBot="1" x14ac:dyDescent="0.25">
      <c r="A10" s="160" t="s">
        <v>741</v>
      </c>
      <c r="B10" s="615" t="s">
        <v>1176</v>
      </c>
      <c r="C10" s="625" t="s">
        <v>1816</v>
      </c>
      <c r="D10" s="151">
        <v>22070</v>
      </c>
      <c r="E10" s="151">
        <v>22905</v>
      </c>
      <c r="F10" s="151">
        <f t="shared" ref="F10:F34" si="0">E10-D10</f>
        <v>835</v>
      </c>
      <c r="G10" s="294"/>
    </row>
    <row r="11" spans="1:8" ht="15" customHeight="1" thickBot="1" x14ac:dyDescent="0.25">
      <c r="A11" s="149" t="s">
        <v>742</v>
      </c>
      <c r="B11" s="621" t="s">
        <v>1177</v>
      </c>
      <c r="C11" s="608" t="s">
        <v>1817</v>
      </c>
      <c r="D11" s="173">
        <v>45875</v>
      </c>
      <c r="E11" s="173">
        <v>45955</v>
      </c>
      <c r="F11" s="151">
        <f t="shared" si="0"/>
        <v>80</v>
      </c>
      <c r="G11" s="294"/>
    </row>
    <row r="12" spans="1:8" ht="15" customHeight="1" thickBot="1" x14ac:dyDescent="0.25">
      <c r="A12" s="23" t="s">
        <v>743</v>
      </c>
      <c r="B12" s="615" t="s">
        <v>1178</v>
      </c>
      <c r="C12" s="628" t="s">
        <v>1568</v>
      </c>
      <c r="D12" s="173">
        <v>22330</v>
      </c>
      <c r="E12" s="173">
        <v>22890</v>
      </c>
      <c r="F12" s="151">
        <f t="shared" ref="F12" si="1">E12-D12</f>
        <v>560</v>
      </c>
      <c r="G12" s="517"/>
    </row>
    <row r="13" spans="1:8" ht="15" customHeight="1" thickBot="1" x14ac:dyDescent="0.25">
      <c r="A13" s="23" t="s">
        <v>744</v>
      </c>
      <c r="B13" s="621" t="s">
        <v>1179</v>
      </c>
      <c r="C13" s="627" t="s">
        <v>1818</v>
      </c>
      <c r="D13" s="173">
        <v>14480</v>
      </c>
      <c r="E13" s="173">
        <v>14655</v>
      </c>
      <c r="F13" s="151">
        <f t="shared" si="0"/>
        <v>175</v>
      </c>
    </row>
    <row r="14" spans="1:8" ht="15" customHeight="1" thickBot="1" x14ac:dyDescent="0.25">
      <c r="A14" s="149" t="s">
        <v>745</v>
      </c>
      <c r="B14" s="615" t="s">
        <v>1180</v>
      </c>
      <c r="C14" s="610" t="s">
        <v>2021</v>
      </c>
      <c r="D14" s="173">
        <v>160</v>
      </c>
      <c r="E14" s="173">
        <v>290</v>
      </c>
      <c r="F14" s="575">
        <f>E14-D14</f>
        <v>130</v>
      </c>
      <c r="G14" s="696"/>
    </row>
    <row r="15" spans="1:8" ht="15" customHeight="1" thickBot="1" x14ac:dyDescent="0.25">
      <c r="A15" s="174" t="s">
        <v>746</v>
      </c>
      <c r="B15" s="621" t="s">
        <v>1807</v>
      </c>
      <c r="C15" s="591" t="s">
        <v>1819</v>
      </c>
      <c r="D15" s="151">
        <v>20290</v>
      </c>
      <c r="E15" s="151">
        <v>20295</v>
      </c>
      <c r="F15" s="151">
        <f t="shared" si="0"/>
        <v>5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5" t="s">
        <v>1181</v>
      </c>
      <c r="C16" s="628" t="s">
        <v>1618</v>
      </c>
      <c r="D16" s="151">
        <v>7810</v>
      </c>
      <c r="E16" s="151">
        <v>8085</v>
      </c>
      <c r="F16" s="151">
        <f t="shared" ref="F16" si="2">E16-D16</f>
        <v>275</v>
      </c>
      <c r="G16" s="126"/>
    </row>
    <row r="17" spans="1:15" ht="15" customHeight="1" thickBot="1" x14ac:dyDescent="0.25">
      <c r="A17" s="23" t="s">
        <v>748</v>
      </c>
      <c r="B17" s="621" t="s">
        <v>1182</v>
      </c>
      <c r="C17" s="627" t="s">
        <v>939</v>
      </c>
      <c r="D17" s="151">
        <v>33600</v>
      </c>
      <c r="E17" s="151">
        <v>33870</v>
      </c>
      <c r="F17" s="151">
        <f t="shared" si="0"/>
        <v>270</v>
      </c>
      <c r="G17" s="238"/>
    </row>
    <row r="18" spans="1:15" ht="15" customHeight="1" thickBot="1" x14ac:dyDescent="0.25">
      <c r="A18" s="149" t="s">
        <v>749</v>
      </c>
      <c r="B18" s="615" t="s">
        <v>1183</v>
      </c>
      <c r="C18" s="628" t="s">
        <v>1597</v>
      </c>
      <c r="D18" s="151">
        <v>19810</v>
      </c>
      <c r="E18" s="151">
        <v>20320</v>
      </c>
      <c r="F18" s="151">
        <f t="shared" ref="F18" si="3">E18-D18</f>
        <v>510</v>
      </c>
    </row>
    <row r="19" spans="1:15" ht="15" customHeight="1" thickBot="1" x14ac:dyDescent="0.25">
      <c r="A19" s="149" t="s">
        <v>750</v>
      </c>
      <c r="B19" s="621" t="s">
        <v>1184</v>
      </c>
      <c r="C19" s="627" t="s">
        <v>1659</v>
      </c>
      <c r="D19" s="151">
        <v>15030</v>
      </c>
      <c r="E19" s="151">
        <v>15485</v>
      </c>
      <c r="F19" s="151">
        <f t="shared" ref="F19" si="4">E19-D19</f>
        <v>455</v>
      </c>
      <c r="G19" s="571"/>
    </row>
    <row r="20" spans="1:15" ht="15" customHeight="1" thickBot="1" x14ac:dyDescent="0.25">
      <c r="A20" s="23" t="s">
        <v>751</v>
      </c>
      <c r="B20" s="615" t="s">
        <v>1185</v>
      </c>
      <c r="C20" s="628" t="s">
        <v>1727</v>
      </c>
      <c r="D20" s="151">
        <v>56595</v>
      </c>
      <c r="E20" s="151">
        <v>57300</v>
      </c>
      <c r="F20" s="151">
        <f t="shared" si="0"/>
        <v>705</v>
      </c>
      <c r="G20" s="184"/>
    </row>
    <row r="21" spans="1:15" ht="15" customHeight="1" thickBot="1" x14ac:dyDescent="0.25">
      <c r="A21" s="149" t="s">
        <v>752</v>
      </c>
      <c r="B21" s="621" t="s">
        <v>1186</v>
      </c>
      <c r="C21" s="627" t="s">
        <v>940</v>
      </c>
      <c r="D21" s="151">
        <v>71465</v>
      </c>
      <c r="E21" s="151">
        <v>71810</v>
      </c>
      <c r="F21" s="151">
        <f t="shared" si="0"/>
        <v>345</v>
      </c>
      <c r="G21" s="32"/>
    </row>
    <row r="22" spans="1:15" ht="15" customHeight="1" thickBot="1" x14ac:dyDescent="0.25">
      <c r="A22" s="149" t="s">
        <v>753</v>
      </c>
      <c r="B22" s="615" t="s">
        <v>1187</v>
      </c>
      <c r="C22" s="628" t="s">
        <v>1820</v>
      </c>
      <c r="D22" s="151">
        <v>55830</v>
      </c>
      <c r="E22" s="151">
        <v>56390</v>
      </c>
      <c r="F22" s="151">
        <f t="shared" si="0"/>
        <v>560</v>
      </c>
      <c r="G22" s="32"/>
    </row>
    <row r="23" spans="1:15" ht="15" customHeight="1" thickBot="1" x14ac:dyDescent="0.25">
      <c r="A23" s="149" t="s">
        <v>754</v>
      </c>
      <c r="B23" s="621" t="s">
        <v>1188</v>
      </c>
      <c r="C23" s="627" t="s">
        <v>1821</v>
      </c>
      <c r="D23" s="151">
        <v>12550</v>
      </c>
      <c r="E23" s="151">
        <v>12770</v>
      </c>
      <c r="F23" s="151">
        <f t="shared" si="0"/>
        <v>220</v>
      </c>
      <c r="G23" s="32"/>
    </row>
    <row r="24" spans="1:15" ht="15" customHeight="1" thickBot="1" x14ac:dyDescent="0.25">
      <c r="A24" s="149" t="s">
        <v>1551</v>
      </c>
      <c r="B24" s="615" t="s">
        <v>1189</v>
      </c>
      <c r="C24" s="628" t="s">
        <v>1539</v>
      </c>
      <c r="D24" s="151">
        <v>8850</v>
      </c>
      <c r="E24" s="151">
        <v>9340</v>
      </c>
      <c r="F24" s="151">
        <f t="shared" ref="F24" si="5">E24-D24</f>
        <v>490</v>
      </c>
      <c r="G24" s="126"/>
    </row>
    <row r="25" spans="1:15" ht="15" customHeight="1" thickBot="1" x14ac:dyDescent="0.25">
      <c r="A25" s="149" t="s">
        <v>755</v>
      </c>
      <c r="B25" s="621" t="s">
        <v>1190</v>
      </c>
      <c r="C25" s="608" t="s">
        <v>1822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5" t="s">
        <v>1191</v>
      </c>
      <c r="C26" s="609" t="s">
        <v>1388</v>
      </c>
      <c r="D26" s="151">
        <v>9595</v>
      </c>
      <c r="E26" s="151">
        <v>9710</v>
      </c>
      <c r="F26" s="151">
        <f>E26-D26</f>
        <v>115</v>
      </c>
      <c r="G26" s="351"/>
    </row>
    <row r="27" spans="1:15" ht="15" customHeight="1" thickBot="1" x14ac:dyDescent="0.25">
      <c r="A27" s="149" t="s">
        <v>757</v>
      </c>
      <c r="B27" s="633" t="s">
        <v>1680</v>
      </c>
      <c r="C27" s="692" t="s">
        <v>1970</v>
      </c>
      <c r="D27" s="151">
        <v>5700</v>
      </c>
      <c r="E27" s="151">
        <v>6140</v>
      </c>
      <c r="F27" s="151">
        <f t="shared" ref="F27" si="6">E27-D27</f>
        <v>440</v>
      </c>
      <c r="G27" s="178"/>
      <c r="O27" s="659"/>
    </row>
    <row r="28" spans="1:15" ht="15" customHeight="1" thickBot="1" x14ac:dyDescent="0.25">
      <c r="A28" s="23" t="s">
        <v>758</v>
      </c>
      <c r="B28" s="691" t="s">
        <v>1192</v>
      </c>
      <c r="C28" s="596" t="s">
        <v>1514</v>
      </c>
      <c r="D28" s="151">
        <v>7500</v>
      </c>
      <c r="E28" s="151">
        <v>7760</v>
      </c>
      <c r="F28" s="151">
        <f t="shared" ref="F28" si="7">E28-D28</f>
        <v>260</v>
      </c>
      <c r="G28" s="143" t="s">
        <v>1513</v>
      </c>
    </row>
    <row r="29" spans="1:15" ht="15" customHeight="1" thickBot="1" x14ac:dyDescent="0.25">
      <c r="A29" s="149" t="s">
        <v>759</v>
      </c>
      <c r="B29" s="621" t="s">
        <v>1808</v>
      </c>
      <c r="C29" s="608" t="s">
        <v>1624</v>
      </c>
      <c r="D29" s="22">
        <v>24825</v>
      </c>
      <c r="E29" s="22">
        <v>25580</v>
      </c>
      <c r="F29" s="151">
        <f t="shared" ref="F29" si="8">E29-D29</f>
        <v>755</v>
      </c>
      <c r="G29" s="178" t="s">
        <v>1625</v>
      </c>
    </row>
    <row r="30" spans="1:15" ht="15" customHeight="1" thickBot="1" x14ac:dyDescent="0.25">
      <c r="A30" s="149" t="s">
        <v>760</v>
      </c>
      <c r="B30" s="615" t="s">
        <v>1193</v>
      </c>
      <c r="C30" s="609" t="s">
        <v>996</v>
      </c>
      <c r="D30" s="22">
        <v>63675</v>
      </c>
      <c r="E30" s="22">
        <v>64330</v>
      </c>
      <c r="F30" s="151">
        <f t="shared" si="0"/>
        <v>655</v>
      </c>
      <c r="G30" s="143" t="s">
        <v>995</v>
      </c>
    </row>
    <row r="31" spans="1:15" ht="15" customHeight="1" thickBot="1" x14ac:dyDescent="0.25">
      <c r="A31" s="149" t="s">
        <v>761</v>
      </c>
      <c r="B31" s="621" t="s">
        <v>1260</v>
      </c>
      <c r="C31" s="595" t="s">
        <v>1459</v>
      </c>
      <c r="D31" s="22">
        <v>21430</v>
      </c>
      <c r="E31" s="22">
        <v>22070</v>
      </c>
      <c r="F31" s="151">
        <f t="shared" ref="F31" si="9">E31-D31</f>
        <v>640</v>
      </c>
      <c r="G31" s="180"/>
    </row>
    <row r="32" spans="1:15" ht="15" customHeight="1" thickBot="1" x14ac:dyDescent="0.25">
      <c r="A32" s="23" t="s">
        <v>762</v>
      </c>
      <c r="B32" s="615" t="s">
        <v>1194</v>
      </c>
      <c r="C32" s="609" t="s">
        <v>1823</v>
      </c>
      <c r="D32" s="151">
        <v>19805</v>
      </c>
      <c r="E32" s="151">
        <v>20040</v>
      </c>
      <c r="F32" s="151">
        <f t="shared" si="0"/>
        <v>235</v>
      </c>
      <c r="G32" s="139"/>
    </row>
    <row r="33" spans="1:7" ht="15" customHeight="1" thickBot="1" x14ac:dyDescent="0.25">
      <c r="A33" s="174" t="s">
        <v>763</v>
      </c>
      <c r="B33" s="621" t="s">
        <v>1195</v>
      </c>
      <c r="C33" s="608" t="s">
        <v>1031</v>
      </c>
      <c r="D33" s="151">
        <v>56145</v>
      </c>
      <c r="E33" s="151">
        <v>56260</v>
      </c>
      <c r="F33" s="151">
        <f t="shared" si="0"/>
        <v>115</v>
      </c>
      <c r="G33" s="182" t="s">
        <v>942</v>
      </c>
    </row>
    <row r="34" spans="1:7" ht="15" customHeight="1" thickBot="1" x14ac:dyDescent="0.25">
      <c r="A34" s="23" t="s">
        <v>764</v>
      </c>
      <c r="B34" s="615" t="s">
        <v>1351</v>
      </c>
      <c r="C34" s="599" t="s">
        <v>1642</v>
      </c>
      <c r="D34" s="22">
        <v>14515</v>
      </c>
      <c r="E34" s="22">
        <v>14750</v>
      </c>
      <c r="F34" s="151">
        <f t="shared" si="0"/>
        <v>235</v>
      </c>
      <c r="G34" s="322"/>
    </row>
    <row r="35" spans="1:7" ht="15" customHeight="1" thickBot="1" x14ac:dyDescent="0.25">
      <c r="A35" s="149" t="s">
        <v>765</v>
      </c>
      <c r="B35" s="621" t="s">
        <v>1809</v>
      </c>
      <c r="C35" s="608" t="s">
        <v>1824</v>
      </c>
      <c r="D35" s="22">
        <v>11295</v>
      </c>
      <c r="E35" s="22">
        <v>11525</v>
      </c>
      <c r="F35" s="151">
        <f>E35-D35</f>
        <v>230</v>
      </c>
      <c r="G35" s="180"/>
    </row>
    <row r="36" spans="1:7" ht="15" customHeight="1" thickBot="1" x14ac:dyDescent="0.25">
      <c r="A36" s="23" t="s">
        <v>766</v>
      </c>
      <c r="B36" s="615" t="s">
        <v>1196</v>
      </c>
      <c r="C36" s="609" t="s">
        <v>1032</v>
      </c>
      <c r="D36" s="22">
        <v>71460</v>
      </c>
      <c r="E36" s="22">
        <v>72280</v>
      </c>
      <c r="F36" s="151">
        <f t="shared" ref="F36:F50" si="10">E36-D36</f>
        <v>820</v>
      </c>
      <c r="G36" s="183"/>
    </row>
    <row r="37" spans="1:7" ht="15" customHeight="1" thickBot="1" x14ac:dyDescent="0.25">
      <c r="A37" s="149" t="s">
        <v>767</v>
      </c>
      <c r="B37" s="621" t="s">
        <v>1197</v>
      </c>
      <c r="C37" s="608" t="s">
        <v>1825</v>
      </c>
      <c r="D37" s="22">
        <v>28610</v>
      </c>
      <c r="E37" s="22">
        <v>29050</v>
      </c>
      <c r="F37" s="151">
        <f t="shared" si="10"/>
        <v>440</v>
      </c>
      <c r="G37" s="229"/>
    </row>
    <row r="38" spans="1:7" ht="15" customHeight="1" thickBot="1" x14ac:dyDescent="0.25">
      <c r="A38" s="23" t="s">
        <v>768</v>
      </c>
      <c r="B38" s="615" t="s">
        <v>1198</v>
      </c>
      <c r="C38" s="609" t="s">
        <v>769</v>
      </c>
      <c r="D38" s="22">
        <v>94250</v>
      </c>
      <c r="E38" s="22">
        <v>95105</v>
      </c>
      <c r="F38" s="151">
        <f t="shared" si="10"/>
        <v>855</v>
      </c>
      <c r="G38" s="180"/>
    </row>
    <row r="39" spans="1:7" ht="15" customHeight="1" thickBot="1" x14ac:dyDescent="0.25">
      <c r="A39" s="149" t="s">
        <v>770</v>
      </c>
      <c r="B39" s="621" t="s">
        <v>1199</v>
      </c>
      <c r="C39" s="627" t="s">
        <v>1619</v>
      </c>
      <c r="D39" s="151">
        <v>13380</v>
      </c>
      <c r="E39" s="151">
        <v>13735</v>
      </c>
      <c r="F39" s="151">
        <f t="shared" ref="F39" si="11">E39-D39</f>
        <v>355</v>
      </c>
      <c r="G39" s="178"/>
    </row>
    <row r="40" spans="1:7" ht="13.5" customHeight="1" thickBot="1" x14ac:dyDescent="0.25">
      <c r="A40" s="23" t="s">
        <v>771</v>
      </c>
      <c r="B40" s="615" t="s">
        <v>1200</v>
      </c>
      <c r="C40" s="602" t="s">
        <v>772</v>
      </c>
      <c r="D40" s="151">
        <v>66080</v>
      </c>
      <c r="E40" s="151">
        <v>66310</v>
      </c>
      <c r="F40" s="151">
        <f t="shared" si="10"/>
        <v>230</v>
      </c>
      <c r="G40" s="180"/>
    </row>
    <row r="41" spans="1:7" ht="14.25" customHeight="1" thickBot="1" x14ac:dyDescent="0.25">
      <c r="A41" s="149" t="s">
        <v>773</v>
      </c>
      <c r="B41" s="631" t="s">
        <v>1201</v>
      </c>
      <c r="C41" s="603" t="s">
        <v>1826</v>
      </c>
      <c r="D41" s="151">
        <v>20365</v>
      </c>
      <c r="E41" s="151">
        <v>20620</v>
      </c>
      <c r="F41" s="151">
        <f>E41-D41</f>
        <v>255</v>
      </c>
      <c r="G41" s="180"/>
    </row>
    <row r="42" spans="1:7" ht="15" customHeight="1" thickBot="1" x14ac:dyDescent="0.25">
      <c r="A42" s="155" t="s">
        <v>774</v>
      </c>
      <c r="B42" s="615" t="s">
        <v>1202</v>
      </c>
      <c r="C42" s="602" t="s">
        <v>1827</v>
      </c>
      <c r="D42" s="151">
        <v>109675</v>
      </c>
      <c r="E42" s="151">
        <v>110075</v>
      </c>
      <c r="F42" s="151">
        <f t="shared" si="10"/>
        <v>400</v>
      </c>
      <c r="G42" s="181" t="s">
        <v>775</v>
      </c>
    </row>
    <row r="43" spans="1:7" ht="15" customHeight="1" thickBot="1" x14ac:dyDescent="0.25">
      <c r="A43" s="149" t="s">
        <v>776</v>
      </c>
      <c r="B43" s="621" t="s">
        <v>1203</v>
      </c>
      <c r="C43" s="603" t="s">
        <v>1464</v>
      </c>
      <c r="D43" s="151">
        <v>15310</v>
      </c>
      <c r="E43" s="151">
        <v>15460</v>
      </c>
      <c r="F43" s="151">
        <f t="shared" ref="F43" si="12">E43-D43</f>
        <v>150</v>
      </c>
      <c r="G43" s="180"/>
    </row>
    <row r="44" spans="1:7" ht="15" customHeight="1" thickBot="1" x14ac:dyDescent="0.25">
      <c r="A44" s="149" t="s">
        <v>777</v>
      </c>
      <c r="B44" s="615" t="s">
        <v>1810</v>
      </c>
      <c r="C44" s="609" t="s">
        <v>997</v>
      </c>
      <c r="D44" s="22">
        <v>23725</v>
      </c>
      <c r="E44" s="22">
        <v>23745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21" t="s">
        <v>1204</v>
      </c>
      <c r="C45" s="627" t="s">
        <v>1641</v>
      </c>
      <c r="D45" s="151">
        <v>21300</v>
      </c>
      <c r="E45" s="151">
        <v>21575</v>
      </c>
      <c r="F45" s="151">
        <f t="shared" si="10"/>
        <v>275</v>
      </c>
      <c r="G45" s="308"/>
    </row>
    <row r="46" spans="1:7" ht="15" customHeight="1" thickBot="1" x14ac:dyDescent="0.25">
      <c r="A46" s="23" t="s">
        <v>779</v>
      </c>
      <c r="B46" s="615" t="s">
        <v>1205</v>
      </c>
      <c r="C46" s="608" t="s">
        <v>1996</v>
      </c>
      <c r="D46" s="158">
        <v>1050</v>
      </c>
      <c r="E46" s="158">
        <v>1200</v>
      </c>
      <c r="F46" s="151">
        <f t="shared" ref="F46" si="13">E46-D46</f>
        <v>150</v>
      </c>
      <c r="G46" s="687"/>
    </row>
    <row r="47" spans="1:7" ht="15" customHeight="1" thickBot="1" x14ac:dyDescent="0.25">
      <c r="A47" s="158" t="s">
        <v>780</v>
      </c>
      <c r="B47" s="621" t="s">
        <v>1206</v>
      </c>
      <c r="C47" s="720" t="s">
        <v>1657</v>
      </c>
      <c r="D47" s="158">
        <v>13235</v>
      </c>
      <c r="E47" s="158">
        <v>13745</v>
      </c>
      <c r="F47" s="151">
        <f t="shared" ref="F47" si="14">E47-D47</f>
        <v>510</v>
      </c>
      <c r="G47" s="180"/>
    </row>
    <row r="48" spans="1:7" ht="15" customHeight="1" thickBot="1" x14ac:dyDescent="0.25">
      <c r="A48" s="22">
        <v>43</v>
      </c>
      <c r="B48" s="615" t="s">
        <v>1207</v>
      </c>
      <c r="C48" s="596" t="s">
        <v>1828</v>
      </c>
      <c r="D48" s="158">
        <v>26400</v>
      </c>
      <c r="E48" s="158">
        <v>27130</v>
      </c>
      <c r="F48" s="151">
        <f t="shared" si="10"/>
        <v>730</v>
      </c>
      <c r="G48" s="315"/>
    </row>
    <row r="49" spans="1:15" ht="15.75" customHeight="1" thickBot="1" x14ac:dyDescent="0.25">
      <c r="A49" s="22">
        <v>44</v>
      </c>
      <c r="B49" s="621" t="s">
        <v>1208</v>
      </c>
      <c r="C49" s="603" t="s">
        <v>1829</v>
      </c>
      <c r="D49" s="151">
        <v>35935</v>
      </c>
      <c r="E49" s="151">
        <v>36080</v>
      </c>
      <c r="F49" s="151">
        <f t="shared" si="10"/>
        <v>145</v>
      </c>
      <c r="G49" s="506"/>
      <c r="M49" t="s">
        <v>1353</v>
      </c>
    </row>
    <row r="50" spans="1:15" ht="15" customHeight="1" thickBot="1" x14ac:dyDescent="0.25">
      <c r="A50" s="21">
        <v>45</v>
      </c>
      <c r="B50" s="615" t="s">
        <v>1209</v>
      </c>
      <c r="C50" s="609" t="s">
        <v>1830</v>
      </c>
      <c r="D50" s="22">
        <v>20950</v>
      </c>
      <c r="E50" s="22">
        <v>21400</v>
      </c>
      <c r="F50" s="151">
        <f t="shared" si="10"/>
        <v>450</v>
      </c>
      <c r="G50" s="180"/>
    </row>
    <row r="51" spans="1:15" ht="15" customHeight="1" thickBot="1" x14ac:dyDescent="0.25">
      <c r="A51" s="30" t="s">
        <v>781</v>
      </c>
      <c r="B51" s="621" t="s">
        <v>1811</v>
      </c>
      <c r="C51" s="608" t="s">
        <v>1985</v>
      </c>
      <c r="D51" s="151">
        <v>3730</v>
      </c>
      <c r="E51" s="151">
        <v>4090</v>
      </c>
      <c r="F51" s="151">
        <f t="shared" ref="F51" si="15">E51-D51</f>
        <v>360</v>
      </c>
      <c r="G51" s="696"/>
    </row>
    <row r="52" spans="1:15" ht="16.5" customHeight="1" thickBot="1" x14ac:dyDescent="0.25">
      <c r="A52" s="21">
        <v>47</v>
      </c>
      <c r="B52" s="615" t="s">
        <v>1068</v>
      </c>
      <c r="C52" s="609" t="s">
        <v>1831</v>
      </c>
      <c r="D52" s="151">
        <v>23670</v>
      </c>
      <c r="E52" s="151">
        <v>24030</v>
      </c>
      <c r="F52" s="151">
        <f t="shared" ref="F52:F75" si="16">E52-D52</f>
        <v>360</v>
      </c>
      <c r="G52" s="182" t="s">
        <v>782</v>
      </c>
    </row>
    <row r="53" spans="1:15" ht="15" customHeight="1" thickBot="1" x14ac:dyDescent="0.25">
      <c r="A53" s="22">
        <v>48</v>
      </c>
      <c r="B53" s="621" t="s">
        <v>1210</v>
      </c>
      <c r="C53" s="603" t="s">
        <v>1832</v>
      </c>
      <c r="D53" s="151">
        <v>37135</v>
      </c>
      <c r="E53" s="151">
        <v>37285</v>
      </c>
      <c r="F53" s="151">
        <f t="shared" si="16"/>
        <v>150</v>
      </c>
    </row>
    <row r="54" spans="1:15" ht="15" customHeight="1" thickBot="1" x14ac:dyDescent="0.25">
      <c r="A54" s="21">
        <v>49</v>
      </c>
      <c r="B54" s="615" t="s">
        <v>1812</v>
      </c>
      <c r="C54" s="596" t="s">
        <v>1833</v>
      </c>
      <c r="D54" s="151">
        <v>44470</v>
      </c>
      <c r="E54" s="151">
        <v>45030</v>
      </c>
      <c r="F54" s="151">
        <f t="shared" si="16"/>
        <v>560</v>
      </c>
    </row>
    <row r="55" spans="1:15" ht="15" customHeight="1" thickBot="1" x14ac:dyDescent="0.25">
      <c r="A55" s="22">
        <v>50</v>
      </c>
      <c r="B55" s="615" t="s">
        <v>1211</v>
      </c>
      <c r="C55" s="595" t="s">
        <v>1834</v>
      </c>
      <c r="D55" s="151">
        <v>10045</v>
      </c>
      <c r="E55" s="151">
        <v>10710</v>
      </c>
      <c r="F55" s="151">
        <f t="shared" si="16"/>
        <v>665</v>
      </c>
      <c r="G55" s="32"/>
    </row>
    <row r="56" spans="1:15" ht="15.75" customHeight="1" thickBot="1" x14ac:dyDescent="0.25">
      <c r="A56" s="141" t="s">
        <v>783</v>
      </c>
      <c r="B56" s="615" t="s">
        <v>1212</v>
      </c>
      <c r="C56" s="594" t="s">
        <v>1835</v>
      </c>
      <c r="D56" s="275">
        <v>269590</v>
      </c>
      <c r="E56" s="275">
        <v>270980</v>
      </c>
      <c r="F56" s="22">
        <f t="shared" si="16"/>
        <v>1390</v>
      </c>
    </row>
    <row r="57" spans="1:15" ht="15" customHeight="1" thickBot="1" x14ac:dyDescent="0.25">
      <c r="A57" s="23" t="s">
        <v>784</v>
      </c>
      <c r="B57" s="621" t="s">
        <v>1213</v>
      </c>
      <c r="C57" s="593" t="s">
        <v>1836</v>
      </c>
      <c r="D57" s="151">
        <v>33585</v>
      </c>
      <c r="E57" s="151">
        <v>33985</v>
      </c>
      <c r="F57" s="151">
        <f t="shared" si="16"/>
        <v>400</v>
      </c>
    </row>
    <row r="58" spans="1:15" ht="15" customHeight="1" thickBot="1" x14ac:dyDescent="0.25">
      <c r="A58" s="160" t="s">
        <v>785</v>
      </c>
      <c r="B58" s="615" t="s">
        <v>1214</v>
      </c>
      <c r="C58" s="593" t="s">
        <v>1966</v>
      </c>
      <c r="D58" s="25">
        <v>11345</v>
      </c>
      <c r="E58" s="25">
        <v>12690</v>
      </c>
      <c r="F58" s="151">
        <f t="shared" ref="F58" si="17">E58-D58</f>
        <v>1345</v>
      </c>
      <c r="G58" s="296"/>
      <c r="O58" s="106"/>
    </row>
    <row r="59" spans="1:15" ht="15" customHeight="1" thickBot="1" x14ac:dyDescent="0.25">
      <c r="A59" s="160" t="s">
        <v>786</v>
      </c>
      <c r="B59" s="621" t="s">
        <v>1957</v>
      </c>
      <c r="C59" s="593" t="s">
        <v>1837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5" t="s">
        <v>1215</v>
      </c>
      <c r="C60" s="596" t="s">
        <v>1838</v>
      </c>
      <c r="D60" s="575"/>
      <c r="E60" s="575"/>
      <c r="F60" s="563">
        <v>176</v>
      </c>
      <c r="G60" s="696">
        <v>37120</v>
      </c>
    </row>
    <row r="61" spans="1:15" ht="15" customHeight="1" thickBot="1" x14ac:dyDescent="0.25">
      <c r="A61" s="23" t="s">
        <v>789</v>
      </c>
      <c r="B61" s="621" t="s">
        <v>1216</v>
      </c>
      <c r="C61" s="595" t="s">
        <v>1938</v>
      </c>
      <c r="D61" s="21">
        <v>4415</v>
      </c>
      <c r="E61" s="21">
        <v>4695</v>
      </c>
      <c r="F61" s="151">
        <f t="shared" ref="F61" si="18">E61-D61</f>
        <v>280</v>
      </c>
      <c r="G61" s="182" t="s">
        <v>788</v>
      </c>
    </row>
    <row r="62" spans="1:15" ht="15" customHeight="1" thickBot="1" x14ac:dyDescent="0.25">
      <c r="A62" s="23" t="s">
        <v>790</v>
      </c>
      <c r="B62" s="615" t="s">
        <v>1217</v>
      </c>
      <c r="C62" s="596" t="s">
        <v>1460</v>
      </c>
      <c r="D62" s="21">
        <v>9525</v>
      </c>
      <c r="E62" s="21">
        <v>9695</v>
      </c>
      <c r="F62" s="151">
        <f t="shared" ref="F62" si="19">E62-D62</f>
        <v>170</v>
      </c>
      <c r="G62" s="180"/>
    </row>
    <row r="63" spans="1:15" ht="15" customHeight="1" thickBot="1" x14ac:dyDescent="0.25">
      <c r="A63" s="23" t="s">
        <v>791</v>
      </c>
      <c r="B63" s="615" t="s">
        <v>1218</v>
      </c>
      <c r="C63" s="630" t="s">
        <v>1986</v>
      </c>
      <c r="D63" s="22">
        <v>2455</v>
      </c>
      <c r="E63" s="22">
        <v>2680</v>
      </c>
      <c r="F63" s="151">
        <f t="shared" ref="F63" si="20">E63-D63</f>
        <v>225</v>
      </c>
      <c r="G63" s="696"/>
    </row>
    <row r="64" spans="1:15" ht="15" customHeight="1" thickBot="1" x14ac:dyDescent="0.25">
      <c r="A64" s="149" t="s">
        <v>792</v>
      </c>
      <c r="B64" s="615" t="s">
        <v>1813</v>
      </c>
      <c r="C64" s="594" t="s">
        <v>1839</v>
      </c>
      <c r="D64" s="22">
        <v>20920</v>
      </c>
      <c r="E64" s="22">
        <v>21330</v>
      </c>
      <c r="F64" s="151">
        <f t="shared" si="16"/>
        <v>410</v>
      </c>
      <c r="G64" s="180"/>
    </row>
    <row r="65" spans="1:15" ht="15" customHeight="1" thickBot="1" x14ac:dyDescent="0.25">
      <c r="A65" s="149" t="s">
        <v>1601</v>
      </c>
      <c r="B65" s="621" t="s">
        <v>1219</v>
      </c>
      <c r="C65" s="593" t="s">
        <v>1598</v>
      </c>
      <c r="D65" s="275">
        <v>7630</v>
      </c>
      <c r="E65" s="275">
        <v>7760</v>
      </c>
      <c r="F65" s="151">
        <f t="shared" ref="F65" si="21">E65-D65</f>
        <v>130</v>
      </c>
      <c r="G65" s="126"/>
    </row>
    <row r="66" spans="1:15" ht="15" customHeight="1" thickBot="1" x14ac:dyDescent="0.25">
      <c r="A66" s="149" t="s">
        <v>793</v>
      </c>
      <c r="B66" s="615" t="s">
        <v>1220</v>
      </c>
      <c r="C66" s="609" t="s">
        <v>1840</v>
      </c>
      <c r="D66" s="275">
        <v>24680</v>
      </c>
      <c r="E66" s="275">
        <v>25030</v>
      </c>
      <c r="F66" s="151">
        <f t="shared" si="16"/>
        <v>350</v>
      </c>
      <c r="G66" s="228"/>
    </row>
    <row r="67" spans="1:15" ht="15" customHeight="1" thickBot="1" x14ac:dyDescent="0.25">
      <c r="A67" s="149" t="s">
        <v>794</v>
      </c>
      <c r="B67" s="621" t="s">
        <v>1221</v>
      </c>
      <c r="C67" s="593" t="s">
        <v>1585</v>
      </c>
      <c r="D67" s="275">
        <v>34300</v>
      </c>
      <c r="E67" s="275">
        <v>36130</v>
      </c>
      <c r="F67" s="151">
        <f t="shared" ref="F67" si="22">E67-D67</f>
        <v>1830</v>
      </c>
      <c r="G67" s="229"/>
    </row>
    <row r="68" spans="1:15" ht="15" customHeight="1" thickBot="1" x14ac:dyDescent="0.25">
      <c r="A68" s="223" t="s">
        <v>795</v>
      </c>
      <c r="B68" s="615" t="s">
        <v>1222</v>
      </c>
      <c r="C68" s="604" t="s">
        <v>1663</v>
      </c>
      <c r="D68" s="151">
        <v>6475</v>
      </c>
      <c r="E68" s="151">
        <v>6800</v>
      </c>
      <c r="F68" s="151">
        <f t="shared" ref="F68" si="23">E68-D68</f>
        <v>325</v>
      </c>
      <c r="G68" s="126"/>
    </row>
    <row r="69" spans="1:15" ht="15" customHeight="1" thickBot="1" x14ac:dyDescent="0.25">
      <c r="A69" s="171" t="s">
        <v>796</v>
      </c>
      <c r="B69" s="621" t="s">
        <v>1223</v>
      </c>
      <c r="C69" s="598" t="s">
        <v>2022</v>
      </c>
      <c r="D69" s="151">
        <v>740</v>
      </c>
      <c r="E69" s="151">
        <v>1665</v>
      </c>
      <c r="F69" s="575">
        <f>E69-D69</f>
        <v>925</v>
      </c>
      <c r="G69" s="696"/>
    </row>
    <row r="70" spans="1:15" ht="15" customHeight="1" thickBot="1" x14ac:dyDescent="0.25">
      <c r="A70" s="149" t="s">
        <v>797</v>
      </c>
      <c r="B70" s="615" t="s">
        <v>1224</v>
      </c>
      <c r="C70" s="609" t="s">
        <v>1001</v>
      </c>
      <c r="D70" s="154">
        <v>20855</v>
      </c>
      <c r="E70" s="154">
        <v>20925</v>
      </c>
      <c r="F70" s="151">
        <f t="shared" si="16"/>
        <v>70</v>
      </c>
      <c r="G70" s="143" t="s">
        <v>1002</v>
      </c>
    </row>
    <row r="71" spans="1:15" ht="15" customHeight="1" thickBot="1" x14ac:dyDescent="0.25">
      <c r="A71" s="149" t="s">
        <v>798</v>
      </c>
      <c r="B71" s="621" t="s">
        <v>1225</v>
      </c>
      <c r="C71" s="593" t="s">
        <v>799</v>
      </c>
      <c r="D71" s="21">
        <v>37375</v>
      </c>
      <c r="E71" s="21">
        <v>37540</v>
      </c>
      <c r="F71" s="151">
        <f t="shared" si="16"/>
        <v>165</v>
      </c>
    </row>
    <row r="72" spans="1:15" ht="14.25" customHeight="1" thickBot="1" x14ac:dyDescent="0.25">
      <c r="A72" s="149" t="s">
        <v>800</v>
      </c>
      <c r="B72" s="615" t="s">
        <v>1226</v>
      </c>
      <c r="C72" s="609" t="s">
        <v>1841</v>
      </c>
      <c r="D72" s="22">
        <v>34420</v>
      </c>
      <c r="E72" s="22">
        <v>34690</v>
      </c>
      <c r="F72" s="151">
        <f t="shared" si="16"/>
        <v>270</v>
      </c>
      <c r="G72" s="315"/>
    </row>
    <row r="73" spans="1:15" ht="15" customHeight="1" thickBot="1" x14ac:dyDescent="0.25">
      <c r="A73" s="149" t="s">
        <v>801</v>
      </c>
      <c r="B73" s="615" t="s">
        <v>1227</v>
      </c>
      <c r="C73" s="608" t="s">
        <v>1532</v>
      </c>
      <c r="D73" s="22">
        <v>4175</v>
      </c>
      <c r="E73" s="22">
        <v>4320</v>
      </c>
      <c r="F73" s="151">
        <f t="shared" ref="F73" si="24">E73-D73</f>
        <v>145</v>
      </c>
    </row>
    <row r="74" spans="1:15" ht="15" customHeight="1" thickBot="1" x14ac:dyDescent="0.25">
      <c r="A74" s="149" t="s">
        <v>1549</v>
      </c>
      <c r="B74" s="716" t="s">
        <v>1228</v>
      </c>
      <c r="C74" s="149" t="s">
        <v>1960</v>
      </c>
      <c r="D74" s="22">
        <v>9010</v>
      </c>
      <c r="E74" s="22">
        <v>10105</v>
      </c>
      <c r="F74" s="151">
        <f t="shared" ref="F74" si="25">E74-D74</f>
        <v>1095</v>
      </c>
      <c r="G74" s="837" t="s">
        <v>1961</v>
      </c>
      <c r="H74" s="838"/>
      <c r="I74" s="838"/>
      <c r="J74" s="838"/>
      <c r="K74" s="838"/>
      <c r="L74" s="838"/>
      <c r="M74" s="838"/>
      <c r="N74" s="838"/>
      <c r="O74" s="838"/>
    </row>
    <row r="75" spans="1:15" ht="15" customHeight="1" thickBot="1" x14ac:dyDescent="0.25">
      <c r="A75" s="149" t="s">
        <v>802</v>
      </c>
      <c r="B75" s="633" t="s">
        <v>1229</v>
      </c>
      <c r="C75" s="608" t="s">
        <v>1847</v>
      </c>
      <c r="D75" s="275">
        <v>6000</v>
      </c>
      <c r="E75" s="275">
        <v>6000</v>
      </c>
      <c r="F75" s="151">
        <f t="shared" si="16"/>
        <v>0</v>
      </c>
      <c r="G75" s="565" t="s">
        <v>1579</v>
      </c>
    </row>
    <row r="76" spans="1:15" ht="15" customHeight="1" thickBot="1" x14ac:dyDescent="0.25">
      <c r="A76" s="23" t="s">
        <v>803</v>
      </c>
      <c r="B76" s="621" t="s">
        <v>1230</v>
      </c>
      <c r="C76" s="608" t="s">
        <v>1848</v>
      </c>
      <c r="D76" s="22">
        <v>62680</v>
      </c>
      <c r="E76" s="22">
        <v>63570</v>
      </c>
      <c r="F76" s="151">
        <f>E76-D76</f>
        <v>890</v>
      </c>
      <c r="G76" s="348"/>
    </row>
    <row r="77" spans="1:15" ht="15" customHeight="1" thickBot="1" x14ac:dyDescent="0.25">
      <c r="A77" s="149" t="s">
        <v>804</v>
      </c>
      <c r="B77" s="615" t="s">
        <v>1384</v>
      </c>
      <c r="C77" s="634" t="s">
        <v>1849</v>
      </c>
      <c r="D77" s="22">
        <v>13280</v>
      </c>
      <c r="E77" s="22">
        <v>13810</v>
      </c>
      <c r="F77" s="151">
        <f t="shared" ref="F77:F82" si="26">E77-D77</f>
        <v>530</v>
      </c>
      <c r="G77" s="182"/>
    </row>
    <row r="78" spans="1:15" ht="15" customHeight="1" thickBot="1" x14ac:dyDescent="0.25">
      <c r="A78" s="23" t="s">
        <v>806</v>
      </c>
      <c r="B78" s="621" t="s">
        <v>1231</v>
      </c>
      <c r="C78" s="608" t="s">
        <v>1850</v>
      </c>
      <c r="D78" s="275">
        <v>12720</v>
      </c>
      <c r="E78" s="275">
        <v>12850</v>
      </c>
      <c r="F78" s="151">
        <f t="shared" si="26"/>
        <v>130</v>
      </c>
      <c r="G78" s="182" t="s">
        <v>805</v>
      </c>
    </row>
    <row r="79" spans="1:15" ht="15" customHeight="1" thickBot="1" x14ac:dyDescent="0.25">
      <c r="A79" s="149" t="s">
        <v>807</v>
      </c>
      <c r="B79" s="615" t="s">
        <v>1232</v>
      </c>
      <c r="C79" s="635" t="s">
        <v>1660</v>
      </c>
      <c r="D79" s="22">
        <v>10540</v>
      </c>
      <c r="E79" s="22">
        <v>11060</v>
      </c>
      <c r="F79" s="151">
        <f t="shared" si="26"/>
        <v>520</v>
      </c>
      <c r="G79" s="495"/>
    </row>
    <row r="80" spans="1:15" ht="15" customHeight="1" thickBot="1" x14ac:dyDescent="0.25">
      <c r="A80" s="23" t="s">
        <v>808</v>
      </c>
      <c r="B80" s="621" t="s">
        <v>1233</v>
      </c>
      <c r="C80" s="600" t="s">
        <v>1675</v>
      </c>
      <c r="D80" s="22">
        <v>8930</v>
      </c>
      <c r="E80" s="22">
        <v>9220</v>
      </c>
      <c r="F80" s="151">
        <f t="shared" ref="F80" si="27">E80-D80</f>
        <v>290</v>
      </c>
      <c r="G80" s="586" t="s">
        <v>1674</v>
      </c>
    </row>
    <row r="81" spans="1:10" ht="15" customHeight="1" thickBot="1" x14ac:dyDescent="0.25">
      <c r="A81" s="149" t="s">
        <v>809</v>
      </c>
      <c r="B81" s="615" t="s">
        <v>1227</v>
      </c>
      <c r="C81" s="635" t="s">
        <v>1851</v>
      </c>
      <c r="D81" s="22">
        <v>11175</v>
      </c>
      <c r="E81" s="22">
        <v>11290</v>
      </c>
      <c r="F81" s="151">
        <f t="shared" si="26"/>
        <v>115</v>
      </c>
    </row>
    <row r="82" spans="1:10" ht="15" customHeight="1" thickBot="1" x14ac:dyDescent="0.25">
      <c r="A82" s="23" t="s">
        <v>810</v>
      </c>
      <c r="B82" s="621" t="s">
        <v>1234</v>
      </c>
      <c r="C82" s="600" t="s">
        <v>1852</v>
      </c>
      <c r="D82" s="22">
        <v>2515</v>
      </c>
      <c r="E82" s="22">
        <v>2585</v>
      </c>
      <c r="F82" s="151">
        <f t="shared" si="26"/>
        <v>70</v>
      </c>
      <c r="G82" s="569"/>
    </row>
    <row r="83" spans="1:10" ht="17.25" customHeight="1" thickBot="1" x14ac:dyDescent="0.25">
      <c r="A83" s="149" t="s">
        <v>811</v>
      </c>
      <c r="B83" s="615" t="s">
        <v>1235</v>
      </c>
      <c r="C83" s="635" t="s">
        <v>1853</v>
      </c>
      <c r="D83" s="22">
        <v>16150</v>
      </c>
      <c r="E83" s="22">
        <v>16570</v>
      </c>
      <c r="F83" s="151">
        <f t="shared" ref="F83:F103" si="28">E83-D83</f>
        <v>420</v>
      </c>
      <c r="G83" s="459"/>
    </row>
    <row r="84" spans="1:10" ht="15" customHeight="1" thickBot="1" x14ac:dyDescent="0.25">
      <c r="A84" s="149" t="s">
        <v>812</v>
      </c>
      <c r="B84" s="621" t="s">
        <v>1236</v>
      </c>
      <c r="C84" s="600" t="s">
        <v>1602</v>
      </c>
      <c r="D84" s="22">
        <v>245</v>
      </c>
      <c r="E84" s="22">
        <v>245</v>
      </c>
      <c r="F84" s="575">
        <f t="shared" ref="F84" si="29">E84-D84</f>
        <v>0</v>
      </c>
      <c r="G84" s="569" t="s">
        <v>1579</v>
      </c>
    </row>
    <row r="85" spans="1:10" ht="15" customHeight="1" thickBot="1" x14ac:dyDescent="0.25">
      <c r="A85" s="149" t="s">
        <v>813</v>
      </c>
      <c r="B85" s="615" t="s">
        <v>1237</v>
      </c>
      <c r="C85" s="608" t="s">
        <v>950</v>
      </c>
      <c r="D85" s="22">
        <v>26165</v>
      </c>
      <c r="E85" s="22">
        <v>26275</v>
      </c>
      <c r="F85" s="151">
        <f t="shared" si="28"/>
        <v>110</v>
      </c>
      <c r="G85" s="539"/>
    </row>
    <row r="86" spans="1:10" ht="14.25" customHeight="1" thickBot="1" x14ac:dyDescent="0.25">
      <c r="A86" s="23" t="s">
        <v>814</v>
      </c>
      <c r="B86" s="636" t="s">
        <v>1238</v>
      </c>
      <c r="C86" s="637" t="s">
        <v>1854</v>
      </c>
      <c r="D86" s="22">
        <v>27680</v>
      </c>
      <c r="E86" s="22">
        <v>27750</v>
      </c>
      <c r="F86" s="151">
        <f t="shared" si="28"/>
        <v>70</v>
      </c>
      <c r="G86" s="315"/>
    </row>
    <row r="87" spans="1:10" ht="15" customHeight="1" thickBot="1" x14ac:dyDescent="0.25">
      <c r="A87" s="295" t="s">
        <v>815</v>
      </c>
      <c r="B87" s="632" t="s">
        <v>1842</v>
      </c>
      <c r="C87" s="638" t="s">
        <v>1855</v>
      </c>
      <c r="D87" s="275">
        <v>9145</v>
      </c>
      <c r="E87" s="275">
        <v>9215</v>
      </c>
      <c r="F87" s="151">
        <f t="shared" si="28"/>
        <v>70</v>
      </c>
      <c r="G87" s="284" t="s">
        <v>1039</v>
      </c>
    </row>
    <row r="88" spans="1:10" ht="15" customHeight="1" thickBot="1" x14ac:dyDescent="0.25">
      <c r="A88" s="149" t="s">
        <v>816</v>
      </c>
      <c r="B88" s="621" t="s">
        <v>1239</v>
      </c>
      <c r="C88" s="639" t="s">
        <v>1856</v>
      </c>
      <c r="D88" s="22">
        <v>3160</v>
      </c>
      <c r="E88" s="22">
        <v>3165</v>
      </c>
      <c r="F88" s="151">
        <f t="shared" si="28"/>
        <v>5</v>
      </c>
      <c r="G88" s="459"/>
    </row>
    <row r="89" spans="1:10" ht="15" customHeight="1" thickBot="1" x14ac:dyDescent="0.25">
      <c r="A89" s="149" t="s">
        <v>1667</v>
      </c>
      <c r="B89" s="615" t="s">
        <v>1240</v>
      </c>
      <c r="C89" s="634" t="s">
        <v>1857</v>
      </c>
      <c r="D89" s="22">
        <v>44700</v>
      </c>
      <c r="E89" s="22">
        <v>46375</v>
      </c>
      <c r="F89" s="151">
        <f t="shared" ref="F89" si="30">E89-D89</f>
        <v>1675</v>
      </c>
      <c r="G89" s="459"/>
    </row>
    <row r="90" spans="1:10" ht="15" customHeight="1" thickBot="1" x14ac:dyDescent="0.25">
      <c r="A90" s="23" t="s">
        <v>817</v>
      </c>
      <c r="B90" s="621" t="s">
        <v>1241</v>
      </c>
      <c r="C90" s="603" t="s">
        <v>1858</v>
      </c>
      <c r="D90" s="275">
        <v>27790</v>
      </c>
      <c r="E90" s="275">
        <v>27875</v>
      </c>
      <c r="F90" s="151">
        <f t="shared" si="28"/>
        <v>85</v>
      </c>
      <c r="G90" s="522"/>
    </row>
    <row r="91" spans="1:10" ht="14.25" customHeight="1" thickBot="1" x14ac:dyDescent="0.25">
      <c r="A91" s="165" t="s">
        <v>818</v>
      </c>
      <c r="B91" s="615" t="s">
        <v>1242</v>
      </c>
      <c r="C91" s="640" t="s">
        <v>1859</v>
      </c>
      <c r="D91" s="151">
        <v>70845</v>
      </c>
      <c r="E91" s="151">
        <v>71890</v>
      </c>
      <c r="F91" s="151">
        <f t="shared" si="28"/>
        <v>1045</v>
      </c>
    </row>
    <row r="92" spans="1:10" ht="15" customHeight="1" thickBot="1" x14ac:dyDescent="0.25">
      <c r="A92" s="23" t="s">
        <v>819</v>
      </c>
      <c r="B92" s="621" t="s">
        <v>1243</v>
      </c>
      <c r="C92" s="603" t="s">
        <v>1860</v>
      </c>
      <c r="D92" s="22">
        <v>42190</v>
      </c>
      <c r="E92" s="22">
        <v>42760</v>
      </c>
      <c r="F92" s="151">
        <f t="shared" si="28"/>
        <v>570</v>
      </c>
      <c r="G92" s="459"/>
    </row>
    <row r="93" spans="1:10" ht="15" customHeight="1" thickBot="1" x14ac:dyDescent="0.25">
      <c r="A93" s="149" t="s">
        <v>820</v>
      </c>
      <c r="B93" s="615" t="s">
        <v>1244</v>
      </c>
      <c r="C93" s="773" t="s">
        <v>2023</v>
      </c>
      <c r="D93" s="22">
        <v>315</v>
      </c>
      <c r="E93" s="22">
        <v>805</v>
      </c>
      <c r="F93" s="575">
        <f>E93-D93</f>
        <v>490</v>
      </c>
      <c r="G93" s="696"/>
    </row>
    <row r="94" spans="1:10" ht="15" customHeight="1" thickBot="1" x14ac:dyDescent="0.25">
      <c r="A94" s="23" t="s">
        <v>821</v>
      </c>
      <c r="B94" s="621" t="s">
        <v>1245</v>
      </c>
      <c r="C94" s="627" t="s">
        <v>1988</v>
      </c>
      <c r="D94" s="22">
        <v>3520</v>
      </c>
      <c r="E94" s="22">
        <v>3820</v>
      </c>
      <c r="F94" s="151">
        <f t="shared" si="28"/>
        <v>300</v>
      </c>
      <c r="G94" s="315"/>
    </row>
    <row r="95" spans="1:10" ht="15" customHeight="1" thickBot="1" x14ac:dyDescent="0.25">
      <c r="A95" s="149" t="s">
        <v>1372</v>
      </c>
      <c r="B95" s="615" t="s">
        <v>1246</v>
      </c>
      <c r="C95" s="634" t="s">
        <v>1861</v>
      </c>
      <c r="D95" s="22">
        <v>22700</v>
      </c>
      <c r="E95" s="22">
        <v>23405</v>
      </c>
      <c r="F95" s="151">
        <f t="shared" si="28"/>
        <v>705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21" t="s">
        <v>1247</v>
      </c>
      <c r="C96" s="627" t="s">
        <v>1586</v>
      </c>
      <c r="D96" s="22">
        <v>9760</v>
      </c>
      <c r="E96" s="22">
        <v>10070</v>
      </c>
      <c r="F96" s="151">
        <f t="shared" ref="F96" si="31">E96-D96</f>
        <v>310</v>
      </c>
      <c r="G96" s="108"/>
    </row>
    <row r="97" spans="1:15" ht="15" customHeight="1" thickBot="1" x14ac:dyDescent="0.25">
      <c r="A97" s="149" t="s">
        <v>1594</v>
      </c>
      <c r="B97" s="615" t="s">
        <v>1248</v>
      </c>
      <c r="C97" s="641" t="s">
        <v>1463</v>
      </c>
      <c r="D97" s="22">
        <v>35960</v>
      </c>
      <c r="E97" s="22">
        <v>36390</v>
      </c>
      <c r="F97" s="151">
        <f t="shared" ref="F97" si="32">E97-D97</f>
        <v>430</v>
      </c>
      <c r="G97" s="32"/>
    </row>
    <row r="98" spans="1:15" ht="15" customHeight="1" thickBot="1" x14ac:dyDescent="0.25">
      <c r="A98" s="23" t="s">
        <v>823</v>
      </c>
      <c r="B98" s="621" t="s">
        <v>1249</v>
      </c>
      <c r="C98" s="603" t="s">
        <v>1862</v>
      </c>
      <c r="D98" s="22">
        <v>9085</v>
      </c>
      <c r="E98" s="22">
        <v>9245</v>
      </c>
      <c r="F98" s="151">
        <f t="shared" si="28"/>
        <v>160</v>
      </c>
      <c r="G98" s="495"/>
    </row>
    <row r="99" spans="1:15" ht="15" customHeight="1" thickBot="1" x14ac:dyDescent="0.25">
      <c r="A99" s="187" t="s">
        <v>824</v>
      </c>
      <c r="B99" s="615" t="s">
        <v>1250</v>
      </c>
      <c r="C99" s="642" t="s">
        <v>1863</v>
      </c>
      <c r="D99" s="275">
        <v>49370</v>
      </c>
      <c r="E99" s="275">
        <v>50530</v>
      </c>
      <c r="F99" s="151">
        <f>E99-D99</f>
        <v>1160</v>
      </c>
      <c r="G99" s="831" t="s">
        <v>957</v>
      </c>
    </row>
    <row r="100" spans="1:15" ht="15" customHeight="1" thickBot="1" x14ac:dyDescent="0.25">
      <c r="A100" s="187" t="s">
        <v>825</v>
      </c>
      <c r="B100" s="621" t="s">
        <v>1251</v>
      </c>
      <c r="C100" s="608" t="s">
        <v>1864</v>
      </c>
      <c r="D100" s="275">
        <v>32250</v>
      </c>
      <c r="E100" s="275">
        <v>33060</v>
      </c>
      <c r="F100" s="151">
        <f t="shared" si="28"/>
        <v>810</v>
      </c>
      <c r="G100" s="832"/>
    </row>
    <row r="101" spans="1:15" ht="15" customHeight="1" thickBot="1" x14ac:dyDescent="0.25">
      <c r="A101" s="187" t="s">
        <v>826</v>
      </c>
      <c r="B101" s="615" t="s">
        <v>1252</v>
      </c>
      <c r="C101" s="635" t="s">
        <v>1865</v>
      </c>
      <c r="D101" s="275">
        <v>34850</v>
      </c>
      <c r="E101" s="275">
        <v>35560</v>
      </c>
      <c r="F101" s="151">
        <f t="shared" ref="F101" si="33">E101-D101</f>
        <v>710</v>
      </c>
      <c r="G101" s="832"/>
    </row>
    <row r="102" spans="1:15" ht="15" customHeight="1" thickBot="1" x14ac:dyDescent="0.25">
      <c r="A102" s="187" t="s">
        <v>827</v>
      </c>
      <c r="B102" s="621" t="s">
        <v>1253</v>
      </c>
      <c r="C102" s="603" t="s">
        <v>1866</v>
      </c>
      <c r="D102" s="275">
        <v>19365</v>
      </c>
      <c r="E102" s="275">
        <v>19750</v>
      </c>
      <c r="F102" s="151">
        <f t="shared" ref="F102" si="34">E102-D102</f>
        <v>385</v>
      </c>
      <c r="G102" s="833"/>
    </row>
    <row r="103" spans="1:15" ht="16.5" customHeight="1" thickBot="1" x14ac:dyDescent="0.25">
      <c r="A103" s="149" t="s">
        <v>828</v>
      </c>
      <c r="B103" s="632" t="s">
        <v>1843</v>
      </c>
      <c r="C103" s="643" t="s">
        <v>1867</v>
      </c>
      <c r="D103" s="22">
        <v>15920</v>
      </c>
      <c r="E103" s="22">
        <v>16150</v>
      </c>
      <c r="F103" s="151">
        <f t="shared" si="28"/>
        <v>230</v>
      </c>
      <c r="G103" s="343"/>
    </row>
    <row r="104" spans="1:15" ht="15" customHeight="1" thickBot="1" x14ac:dyDescent="0.25">
      <c r="A104" s="23" t="s">
        <v>829</v>
      </c>
      <c r="B104" s="621" t="s">
        <v>1254</v>
      </c>
      <c r="C104" s="603" t="s">
        <v>1868</v>
      </c>
      <c r="D104" s="151">
        <v>24630</v>
      </c>
      <c r="E104" s="151">
        <v>24800</v>
      </c>
      <c r="F104" s="151">
        <f t="shared" ref="F104:F126" si="35">E104-D104</f>
        <v>170</v>
      </c>
    </row>
    <row r="105" spans="1:15" ht="15" customHeight="1" thickBot="1" x14ac:dyDescent="0.25">
      <c r="A105" s="23" t="s">
        <v>830</v>
      </c>
      <c r="B105" s="615" t="s">
        <v>1255</v>
      </c>
      <c r="C105" s="641" t="s">
        <v>1664</v>
      </c>
      <c r="D105" s="151">
        <v>5260</v>
      </c>
      <c r="E105" s="151">
        <v>5495</v>
      </c>
      <c r="F105" s="151">
        <f t="shared" ref="F105" si="36">E105-D105</f>
        <v>235</v>
      </c>
      <c r="G105" s="126"/>
    </row>
    <row r="106" spans="1:15" ht="15" customHeight="1" thickBot="1" x14ac:dyDescent="0.25">
      <c r="A106" s="141" t="s">
        <v>831</v>
      </c>
      <c r="B106" s="621" t="s">
        <v>1256</v>
      </c>
      <c r="C106" s="644" t="s">
        <v>1606</v>
      </c>
      <c r="D106" s="28">
        <v>10405</v>
      </c>
      <c r="E106" s="28">
        <v>10625</v>
      </c>
      <c r="F106" s="151">
        <f t="shared" ref="F106" si="37">E106-D106</f>
        <v>220</v>
      </c>
    </row>
    <row r="107" spans="1:15" ht="15" customHeight="1" thickBot="1" x14ac:dyDescent="0.25">
      <c r="A107" s="141" t="s">
        <v>832</v>
      </c>
      <c r="B107" s="615" t="s">
        <v>1257</v>
      </c>
      <c r="C107" s="646" t="s">
        <v>1587</v>
      </c>
      <c r="D107" s="28">
        <v>5480</v>
      </c>
      <c r="E107" s="28">
        <v>5480</v>
      </c>
      <c r="F107" s="575">
        <f t="shared" ref="F107" si="38">E107-D107</f>
        <v>0</v>
      </c>
      <c r="G107" s="569" t="s">
        <v>1579</v>
      </c>
    </row>
    <row r="108" spans="1:15" ht="15.75" customHeight="1" thickBot="1" x14ac:dyDescent="0.25">
      <c r="A108" s="188" t="s">
        <v>833</v>
      </c>
      <c r="B108" s="645" t="s">
        <v>1844</v>
      </c>
      <c r="C108" s="593" t="s">
        <v>1869</v>
      </c>
      <c r="D108" s="669">
        <v>99830</v>
      </c>
      <c r="E108" s="669">
        <v>100480</v>
      </c>
      <c r="F108" s="575">
        <f t="shared" si="35"/>
        <v>650</v>
      </c>
      <c r="G108" s="656" t="s">
        <v>957</v>
      </c>
    </row>
    <row r="109" spans="1:15" ht="15" customHeight="1" thickBot="1" x14ac:dyDescent="0.25">
      <c r="A109" s="187" t="s">
        <v>834</v>
      </c>
      <c r="B109" s="615" t="s">
        <v>1258</v>
      </c>
      <c r="C109" s="643" t="s">
        <v>1870</v>
      </c>
      <c r="D109" s="688">
        <v>35400</v>
      </c>
      <c r="E109" s="688">
        <v>35440</v>
      </c>
      <c r="F109" s="575">
        <f t="shared" si="35"/>
        <v>40</v>
      </c>
      <c r="G109" s="709"/>
    </row>
    <row r="110" spans="1:15" ht="16.5" customHeight="1" thickBot="1" x14ac:dyDescent="0.25">
      <c r="A110" s="188" t="s">
        <v>835</v>
      </c>
      <c r="B110" s="621" t="s">
        <v>1259</v>
      </c>
      <c r="C110" s="595" t="s">
        <v>1670</v>
      </c>
      <c r="D110" s="688">
        <v>17625</v>
      </c>
      <c r="E110" s="688">
        <v>18450</v>
      </c>
      <c r="F110" s="151">
        <f t="shared" ref="F110" si="39">E110-D110</f>
        <v>825</v>
      </c>
      <c r="G110" s="582" t="s">
        <v>1669</v>
      </c>
    </row>
    <row r="111" spans="1:15" ht="15" customHeight="1" thickBot="1" x14ac:dyDescent="0.25">
      <c r="A111" s="187" t="s">
        <v>836</v>
      </c>
      <c r="B111" s="632" t="s">
        <v>1845</v>
      </c>
      <c r="C111" s="640" t="s">
        <v>1871</v>
      </c>
      <c r="D111" s="575">
        <v>31110</v>
      </c>
      <c r="E111" s="575">
        <v>32300</v>
      </c>
      <c r="F111" s="151">
        <f>E111-D111</f>
        <v>1190</v>
      </c>
      <c r="G111" s="583"/>
    </row>
    <row r="112" spans="1:15" ht="15" customHeight="1" thickBot="1" x14ac:dyDescent="0.25">
      <c r="A112" s="160" t="s">
        <v>1655</v>
      </c>
      <c r="B112" s="621" t="s">
        <v>1644</v>
      </c>
      <c r="C112" s="595" t="s">
        <v>1643</v>
      </c>
      <c r="D112" s="22">
        <v>6490</v>
      </c>
      <c r="E112" s="22">
        <v>6620</v>
      </c>
      <c r="F112" s="151">
        <f>E112-D112</f>
        <v>130</v>
      </c>
      <c r="G112" s="182" t="s">
        <v>837</v>
      </c>
      <c r="O112" s="495"/>
    </row>
    <row r="113" spans="1:7" ht="15" customHeight="1" thickBot="1" x14ac:dyDescent="0.25">
      <c r="A113" s="160" t="s">
        <v>838</v>
      </c>
      <c r="B113" s="615" t="s">
        <v>1261</v>
      </c>
      <c r="C113" s="640" t="s">
        <v>1872</v>
      </c>
      <c r="D113" s="22">
        <v>20045</v>
      </c>
      <c r="E113" s="22">
        <v>20170</v>
      </c>
      <c r="F113" s="151">
        <f>E113-D113</f>
        <v>125</v>
      </c>
    </row>
    <row r="114" spans="1:7" ht="15" customHeight="1" thickBot="1" x14ac:dyDescent="0.25">
      <c r="A114" s="160" t="s">
        <v>1595</v>
      </c>
      <c r="B114" s="645" t="s">
        <v>1846</v>
      </c>
      <c r="C114" s="593" t="s">
        <v>1588</v>
      </c>
      <c r="D114" s="151">
        <v>13445</v>
      </c>
      <c r="E114" s="151">
        <v>13610</v>
      </c>
      <c r="F114" s="151">
        <f t="shared" ref="F114" si="40">E114-D114</f>
        <v>165</v>
      </c>
    </row>
    <row r="115" spans="1:7" ht="15" customHeight="1" thickBot="1" x14ac:dyDescent="0.25">
      <c r="A115" s="149" t="s">
        <v>839</v>
      </c>
      <c r="B115" s="615" t="s">
        <v>1262</v>
      </c>
      <c r="C115" s="640" t="s">
        <v>1873</v>
      </c>
      <c r="D115" s="151">
        <v>48880</v>
      </c>
      <c r="E115" s="151">
        <v>49210</v>
      </c>
      <c r="F115" s="151">
        <f t="shared" ref="F115" si="41">E115-D115</f>
        <v>330</v>
      </c>
    </row>
    <row r="116" spans="1:7" ht="15" customHeight="1" thickBot="1" x14ac:dyDescent="0.25">
      <c r="A116" s="141" t="s">
        <v>840</v>
      </c>
      <c r="B116" s="621" t="s">
        <v>1263</v>
      </c>
      <c r="C116" s="644" t="s">
        <v>1874</v>
      </c>
      <c r="D116" s="21">
        <v>38130</v>
      </c>
      <c r="E116" s="21">
        <v>38525</v>
      </c>
      <c r="F116" s="151">
        <f t="shared" si="35"/>
        <v>395</v>
      </c>
    </row>
    <row r="117" spans="1:7" ht="15" customHeight="1" thickBot="1" x14ac:dyDescent="0.25">
      <c r="A117" s="141" t="s">
        <v>841</v>
      </c>
      <c r="B117" s="615" t="s">
        <v>1580</v>
      </c>
      <c r="C117" s="646" t="s">
        <v>1875</v>
      </c>
      <c r="D117" s="28">
        <v>98495</v>
      </c>
      <c r="E117" s="28">
        <v>98900</v>
      </c>
      <c r="F117" s="151">
        <f t="shared" si="35"/>
        <v>405</v>
      </c>
      <c r="G117" s="522"/>
    </row>
    <row r="118" spans="1:7" ht="15" customHeight="1" thickBot="1" x14ac:dyDescent="0.25">
      <c r="A118" s="169" t="s">
        <v>842</v>
      </c>
      <c r="B118" s="621" t="s">
        <v>1368</v>
      </c>
      <c r="C118" s="595" t="s">
        <v>1876</v>
      </c>
      <c r="D118" s="151">
        <v>44150</v>
      </c>
      <c r="E118" s="151">
        <v>45370</v>
      </c>
      <c r="F118" s="151">
        <f t="shared" si="35"/>
        <v>1220</v>
      </c>
      <c r="G118" s="297"/>
    </row>
    <row r="119" spans="1:7" ht="15" customHeight="1" thickBot="1" x14ac:dyDescent="0.25">
      <c r="A119" s="23" t="s">
        <v>843</v>
      </c>
      <c r="B119" s="615" t="s">
        <v>1264</v>
      </c>
      <c r="C119" s="700" t="s">
        <v>1973</v>
      </c>
      <c r="D119" s="151">
        <v>3760</v>
      </c>
      <c r="E119" s="151">
        <v>4180</v>
      </c>
      <c r="F119" s="151">
        <f t="shared" ref="F119" si="42">E119-D119</f>
        <v>420</v>
      </c>
      <c r="G119" s="126"/>
    </row>
    <row r="120" spans="1:7" ht="15" customHeight="1" thickBot="1" x14ac:dyDescent="0.25">
      <c r="A120" s="23" t="s">
        <v>844</v>
      </c>
      <c r="B120" s="647" t="s">
        <v>1877</v>
      </c>
      <c r="C120" s="650" t="s">
        <v>1889</v>
      </c>
      <c r="D120" s="151">
        <v>88845</v>
      </c>
      <c r="E120" s="151">
        <v>89180</v>
      </c>
      <c r="F120" s="151">
        <f t="shared" si="35"/>
        <v>335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31" t="s">
        <v>1878</v>
      </c>
      <c r="C121" s="593" t="s">
        <v>1890</v>
      </c>
      <c r="D121" s="275"/>
      <c r="E121" s="275"/>
      <c r="F121" s="563">
        <v>207</v>
      </c>
      <c r="G121" s="774">
        <v>84885</v>
      </c>
    </row>
    <row r="122" spans="1:7" ht="15" customHeight="1" thickBot="1" x14ac:dyDescent="0.25">
      <c r="A122" s="23" t="s">
        <v>846</v>
      </c>
      <c r="B122" s="647" t="s">
        <v>1265</v>
      </c>
      <c r="C122" s="643" t="s">
        <v>1891</v>
      </c>
      <c r="D122" s="151">
        <v>16445</v>
      </c>
      <c r="E122" s="151">
        <v>16555</v>
      </c>
      <c r="F122" s="151">
        <f t="shared" si="35"/>
        <v>110</v>
      </c>
      <c r="G122" s="348"/>
    </row>
    <row r="123" spans="1:7" ht="12.75" customHeight="1" thickBot="1" x14ac:dyDescent="0.25">
      <c r="A123" s="23" t="s">
        <v>847</v>
      </c>
      <c r="B123" s="631" t="s">
        <v>1266</v>
      </c>
      <c r="C123" s="595" t="s">
        <v>1892</v>
      </c>
      <c r="D123" s="151">
        <v>5730</v>
      </c>
      <c r="E123" s="151">
        <v>5810</v>
      </c>
      <c r="F123" s="151">
        <f t="shared" ref="F123" si="43">E123-D123</f>
        <v>80</v>
      </c>
    </row>
    <row r="124" spans="1:7" ht="15" customHeight="1" thickBot="1" x14ac:dyDescent="0.25">
      <c r="A124" s="23" t="s">
        <v>848</v>
      </c>
      <c r="B124" s="647" t="s">
        <v>1267</v>
      </c>
      <c r="C124" s="640" t="s">
        <v>1603</v>
      </c>
      <c r="D124" s="151">
        <v>9525</v>
      </c>
      <c r="E124" s="151">
        <v>9780</v>
      </c>
      <c r="F124" s="151">
        <f t="shared" ref="F124" si="44">E124-D124</f>
        <v>255</v>
      </c>
    </row>
    <row r="125" spans="1:7" ht="12.75" customHeight="1" thickBot="1" x14ac:dyDescent="0.25">
      <c r="A125" s="14" t="s">
        <v>849</v>
      </c>
      <c r="B125" s="631" t="s">
        <v>1268</v>
      </c>
      <c r="C125" s="593" t="s">
        <v>1893</v>
      </c>
      <c r="D125" s="151">
        <v>11255</v>
      </c>
      <c r="E125" s="151">
        <v>11400</v>
      </c>
      <c r="F125" s="151">
        <f t="shared" si="35"/>
        <v>145</v>
      </c>
    </row>
    <row r="126" spans="1:7" ht="15" customHeight="1" thickBot="1" x14ac:dyDescent="0.25">
      <c r="A126" s="23" t="s">
        <v>850</v>
      </c>
      <c r="B126" s="647" t="s">
        <v>1269</v>
      </c>
      <c r="C126" s="642" t="s">
        <v>1590</v>
      </c>
      <c r="D126" s="151">
        <v>33375</v>
      </c>
      <c r="E126" s="151">
        <v>33780</v>
      </c>
      <c r="F126" s="151">
        <f t="shared" si="35"/>
        <v>405</v>
      </c>
    </row>
    <row r="127" spans="1:7" ht="15" customHeight="1" thickBot="1" x14ac:dyDescent="0.25">
      <c r="A127" s="141" t="s">
        <v>851</v>
      </c>
      <c r="B127" s="631" t="s">
        <v>1270</v>
      </c>
      <c r="C127" s="644" t="s">
        <v>1894</v>
      </c>
      <c r="D127" s="21">
        <v>66025</v>
      </c>
      <c r="E127" s="21">
        <v>67335</v>
      </c>
      <c r="F127" s="151">
        <f>E127-D127</f>
        <v>1310</v>
      </c>
    </row>
    <row r="128" spans="1:7" ht="15" customHeight="1" thickBot="1" x14ac:dyDescent="0.25">
      <c r="A128" s="141" t="s">
        <v>852</v>
      </c>
      <c r="B128" s="647" t="s">
        <v>1271</v>
      </c>
      <c r="C128" s="646" t="s">
        <v>1668</v>
      </c>
      <c r="D128" s="21">
        <v>12700</v>
      </c>
      <c r="E128" s="21">
        <v>13450</v>
      </c>
      <c r="F128" s="151">
        <f>E128-D128</f>
        <v>750</v>
      </c>
      <c r="G128" s="581"/>
    </row>
    <row r="129" spans="1:16" ht="12.75" customHeight="1" thickBot="1" x14ac:dyDescent="0.25">
      <c r="A129" s="23" t="s">
        <v>853</v>
      </c>
      <c r="B129" s="631" t="s">
        <v>1272</v>
      </c>
      <c r="C129" s="593" t="s">
        <v>1895</v>
      </c>
      <c r="D129" s="151">
        <v>16980</v>
      </c>
      <c r="E129" s="151">
        <v>17110</v>
      </c>
      <c r="F129" s="151">
        <f t="shared" ref="F129:F157" si="45">E129-D129</f>
        <v>130</v>
      </c>
    </row>
    <row r="130" spans="1:16" ht="15" customHeight="1" thickBot="1" x14ac:dyDescent="0.25">
      <c r="A130" s="23" t="s">
        <v>854</v>
      </c>
      <c r="B130" s="649" t="s">
        <v>1626</v>
      </c>
      <c r="C130" s="643" t="s">
        <v>1629</v>
      </c>
      <c r="D130" s="151">
        <v>12540</v>
      </c>
      <c r="E130" s="151">
        <v>12540</v>
      </c>
      <c r="F130" s="151">
        <f t="shared" ref="F130" si="46">E130-D130</f>
        <v>0</v>
      </c>
      <c r="G130" s="126"/>
    </row>
    <row r="131" spans="1:16" ht="15" customHeight="1" thickBot="1" x14ac:dyDescent="0.25">
      <c r="A131" s="160" t="s">
        <v>855</v>
      </c>
      <c r="B131" s="631" t="s">
        <v>1273</v>
      </c>
      <c r="C131" s="595" t="s">
        <v>1896</v>
      </c>
      <c r="D131" s="151">
        <v>8965</v>
      </c>
      <c r="E131" s="151">
        <v>9050</v>
      </c>
      <c r="F131" s="151">
        <f t="shared" si="45"/>
        <v>85</v>
      </c>
      <c r="G131" s="522"/>
    </row>
    <row r="132" spans="1:16" ht="15" customHeight="1" thickBot="1" x14ac:dyDescent="0.25">
      <c r="A132" s="160" t="s">
        <v>856</v>
      </c>
      <c r="B132" s="647" t="s">
        <v>1274</v>
      </c>
      <c r="C132" s="640" t="s">
        <v>1589</v>
      </c>
      <c r="D132" s="151">
        <v>10330</v>
      </c>
      <c r="E132" s="151">
        <v>10480</v>
      </c>
      <c r="F132" s="151">
        <f t="shared" ref="F132" si="47">E132-D132</f>
        <v>150</v>
      </c>
    </row>
    <row r="133" spans="1:16" ht="15" customHeight="1" thickBot="1" x14ac:dyDescent="0.25">
      <c r="A133" s="160" t="s">
        <v>857</v>
      </c>
      <c r="B133" s="631" t="s">
        <v>1275</v>
      </c>
      <c r="C133" s="595" t="s">
        <v>1897</v>
      </c>
      <c r="D133" s="151">
        <v>19930</v>
      </c>
      <c r="E133" s="151">
        <v>20350</v>
      </c>
      <c r="F133" s="151">
        <f t="shared" si="45"/>
        <v>420</v>
      </c>
    </row>
    <row r="134" spans="1:16" ht="15" customHeight="1" thickBot="1" x14ac:dyDescent="0.25">
      <c r="A134" s="160" t="s">
        <v>858</v>
      </c>
      <c r="B134" s="647" t="s">
        <v>1276</v>
      </c>
      <c r="C134" s="640" t="s">
        <v>1898</v>
      </c>
      <c r="D134" s="151">
        <v>19850</v>
      </c>
      <c r="E134" s="151">
        <v>20280</v>
      </c>
      <c r="F134" s="151">
        <f t="shared" si="45"/>
        <v>430</v>
      </c>
    </row>
    <row r="135" spans="1:16" ht="15" customHeight="1" thickBot="1" x14ac:dyDescent="0.25">
      <c r="A135" s="26" t="s">
        <v>859</v>
      </c>
      <c r="B135" s="631" t="s">
        <v>1277</v>
      </c>
      <c r="C135" s="608" t="s">
        <v>998</v>
      </c>
      <c r="D135" s="275">
        <v>32890</v>
      </c>
      <c r="E135" s="275">
        <v>32890</v>
      </c>
      <c r="F135" s="575">
        <f t="shared" si="45"/>
        <v>0</v>
      </c>
      <c r="G135" s="779">
        <v>32490</v>
      </c>
    </row>
    <row r="136" spans="1:16" ht="14.25" customHeight="1" thickBot="1" x14ac:dyDescent="0.25">
      <c r="A136" s="149" t="s">
        <v>860</v>
      </c>
      <c r="B136" s="647" t="s">
        <v>1278</v>
      </c>
      <c r="C136" s="640" t="s">
        <v>1899</v>
      </c>
      <c r="D136" s="22">
        <v>60885</v>
      </c>
      <c r="E136" s="22">
        <v>61200</v>
      </c>
      <c r="F136" s="22">
        <f t="shared" si="45"/>
        <v>315</v>
      </c>
    </row>
    <row r="137" spans="1:16" ht="15" customHeight="1" thickBot="1" x14ac:dyDescent="0.25">
      <c r="A137" s="141" t="s">
        <v>861</v>
      </c>
      <c r="B137" s="631" t="s">
        <v>1279</v>
      </c>
      <c r="C137" s="644" t="s">
        <v>1900</v>
      </c>
      <c r="D137" s="22">
        <v>30730</v>
      </c>
      <c r="E137" s="22">
        <v>30970</v>
      </c>
      <c r="F137" s="151">
        <f t="shared" si="45"/>
        <v>240</v>
      </c>
      <c r="G137" s="315"/>
    </row>
    <row r="138" spans="1:16" ht="15" customHeight="1" thickBot="1" x14ac:dyDescent="0.25">
      <c r="A138" s="141" t="s">
        <v>862</v>
      </c>
      <c r="B138" s="647" t="s">
        <v>1280</v>
      </c>
      <c r="C138" s="646" t="s">
        <v>1901</v>
      </c>
      <c r="D138" s="28">
        <v>30960</v>
      </c>
      <c r="E138" s="28">
        <v>31390</v>
      </c>
      <c r="F138" s="151">
        <f t="shared" si="45"/>
        <v>430</v>
      </c>
    </row>
    <row r="139" spans="1:16" ht="15" customHeight="1" thickBot="1" x14ac:dyDescent="0.25">
      <c r="A139" s="169" t="s">
        <v>863</v>
      </c>
      <c r="B139" s="631" t="s">
        <v>1281</v>
      </c>
      <c r="C139" s="595" t="s">
        <v>864</v>
      </c>
      <c r="D139" s="151">
        <v>41945</v>
      </c>
      <c r="E139" s="151">
        <v>42270</v>
      </c>
      <c r="F139" s="151">
        <f t="shared" si="45"/>
        <v>325</v>
      </c>
      <c r="G139" s="182" t="s">
        <v>865</v>
      </c>
    </row>
    <row r="140" spans="1:16" ht="15" customHeight="1" thickBot="1" x14ac:dyDescent="0.25">
      <c r="A140" s="23" t="s">
        <v>866</v>
      </c>
      <c r="B140" s="647" t="s">
        <v>1392</v>
      </c>
      <c r="C140" s="643" t="s">
        <v>867</v>
      </c>
      <c r="D140" s="20">
        <v>20385</v>
      </c>
      <c r="E140" s="20">
        <v>20650</v>
      </c>
      <c r="F140" s="151">
        <f t="shared" si="45"/>
        <v>265</v>
      </c>
      <c r="G140" s="113"/>
      <c r="P140" s="769"/>
    </row>
    <row r="141" spans="1:16" ht="15" customHeight="1" thickBot="1" x14ac:dyDescent="0.25">
      <c r="A141" s="23" t="s">
        <v>868</v>
      </c>
      <c r="B141" s="631" t="s">
        <v>1879</v>
      </c>
      <c r="C141" s="595" t="s">
        <v>1599</v>
      </c>
      <c r="D141" s="151">
        <v>9835</v>
      </c>
      <c r="E141" s="151">
        <v>9845</v>
      </c>
      <c r="F141" s="151">
        <f t="shared" ref="F141" si="48">E141-D141</f>
        <v>10</v>
      </c>
    </row>
    <row r="142" spans="1:16" ht="15" customHeight="1" thickBot="1" x14ac:dyDescent="0.25">
      <c r="A142" s="23" t="s">
        <v>869</v>
      </c>
      <c r="B142" s="647" t="s">
        <v>1282</v>
      </c>
      <c r="C142" s="640" t="s">
        <v>1902</v>
      </c>
      <c r="D142" s="151">
        <v>29515</v>
      </c>
      <c r="E142" s="151">
        <v>29845</v>
      </c>
      <c r="F142" s="151">
        <f t="shared" si="45"/>
        <v>330</v>
      </c>
    </row>
    <row r="143" spans="1:16" ht="15" customHeight="1" thickBot="1" x14ac:dyDescent="0.25">
      <c r="A143" s="23" t="s">
        <v>870</v>
      </c>
      <c r="B143" s="631" t="s">
        <v>1283</v>
      </c>
      <c r="C143" s="595" t="s">
        <v>871</v>
      </c>
      <c r="D143" s="151">
        <v>42660</v>
      </c>
      <c r="E143" s="151">
        <v>42920</v>
      </c>
      <c r="F143" s="151">
        <f t="shared" si="45"/>
        <v>260</v>
      </c>
    </row>
    <row r="144" spans="1:16" ht="15" customHeight="1" thickBot="1" x14ac:dyDescent="0.25">
      <c r="A144" s="187" t="s">
        <v>872</v>
      </c>
      <c r="B144" s="647" t="s">
        <v>1284</v>
      </c>
      <c r="C144" s="640" t="s">
        <v>1903</v>
      </c>
      <c r="D144" s="22">
        <v>61020</v>
      </c>
      <c r="E144" s="22">
        <v>62000</v>
      </c>
      <c r="F144" s="151">
        <f>E144-D144</f>
        <v>980</v>
      </c>
      <c r="G144" s="831" t="s">
        <v>957</v>
      </c>
    </row>
    <row r="145" spans="1:8" ht="15" customHeight="1" thickBot="1" x14ac:dyDescent="0.25">
      <c r="A145" s="188" t="s">
        <v>873</v>
      </c>
      <c r="B145" s="631" t="s">
        <v>1581</v>
      </c>
      <c r="C145" s="593" t="s">
        <v>1904</v>
      </c>
      <c r="D145" s="22">
        <v>12190</v>
      </c>
      <c r="E145" s="22">
        <v>12525</v>
      </c>
      <c r="F145" s="151">
        <f>E145-D145</f>
        <v>335</v>
      </c>
      <c r="G145" s="832"/>
    </row>
    <row r="146" spans="1:8" ht="15" customHeight="1" thickBot="1" x14ac:dyDescent="0.25">
      <c r="A146" s="189" t="s">
        <v>874</v>
      </c>
      <c r="B146" s="647" t="s">
        <v>1285</v>
      </c>
      <c r="C146" s="640" t="s">
        <v>1461</v>
      </c>
      <c r="D146" s="22">
        <v>14320</v>
      </c>
      <c r="E146" s="22">
        <v>14700</v>
      </c>
      <c r="F146" s="151">
        <f>E146-D146</f>
        <v>380</v>
      </c>
      <c r="G146" s="832"/>
    </row>
    <row r="147" spans="1:8" ht="15" customHeight="1" thickBot="1" x14ac:dyDescent="0.25">
      <c r="A147" s="187" t="s">
        <v>875</v>
      </c>
      <c r="B147" s="631" t="s">
        <v>1286</v>
      </c>
      <c r="C147" s="593" t="s">
        <v>1905</v>
      </c>
      <c r="D147" s="151">
        <v>32450</v>
      </c>
      <c r="E147" s="151">
        <v>32870</v>
      </c>
      <c r="F147" s="151">
        <f>E147-D147</f>
        <v>420</v>
      </c>
      <c r="G147" s="833"/>
    </row>
    <row r="148" spans="1:8" ht="15" customHeight="1" thickBot="1" x14ac:dyDescent="0.25">
      <c r="A148" s="141" t="s">
        <v>876</v>
      </c>
      <c r="B148" s="647" t="s">
        <v>1880</v>
      </c>
      <c r="C148" s="651" t="s">
        <v>1906</v>
      </c>
      <c r="D148" s="21">
        <v>15250</v>
      </c>
      <c r="E148" s="21">
        <v>15985</v>
      </c>
      <c r="F148" s="151">
        <f>E148-D148</f>
        <v>735</v>
      </c>
      <c r="G148" s="182" t="s">
        <v>877</v>
      </c>
    </row>
    <row r="149" spans="1:8" ht="15" customHeight="1" thickBot="1" x14ac:dyDescent="0.25">
      <c r="A149" s="141" t="s">
        <v>878</v>
      </c>
      <c r="B149" s="631" t="s">
        <v>1288</v>
      </c>
      <c r="C149" s="627" t="s">
        <v>1907</v>
      </c>
      <c r="D149" s="669">
        <v>41155</v>
      </c>
      <c r="E149" s="669">
        <v>41275</v>
      </c>
      <c r="F149" s="151">
        <f t="shared" si="45"/>
        <v>120</v>
      </c>
    </row>
    <row r="150" spans="1:8" ht="15" customHeight="1" thickBot="1" x14ac:dyDescent="0.25">
      <c r="A150" s="23" t="s">
        <v>879</v>
      </c>
      <c r="B150" s="647" t="s">
        <v>1289</v>
      </c>
      <c r="C150" s="646" t="s">
        <v>1908</v>
      </c>
      <c r="D150" s="669"/>
      <c r="E150" s="669"/>
      <c r="F150" s="563">
        <v>77</v>
      </c>
      <c r="G150" s="495">
        <v>39730</v>
      </c>
    </row>
    <row r="151" spans="1:8" ht="15" customHeight="1" thickBot="1" x14ac:dyDescent="0.25">
      <c r="A151" s="23" t="s">
        <v>880</v>
      </c>
      <c r="B151" s="631" t="s">
        <v>1290</v>
      </c>
      <c r="C151" s="593" t="s">
        <v>973</v>
      </c>
      <c r="D151" s="575">
        <v>47345</v>
      </c>
      <c r="E151" s="575">
        <v>48225</v>
      </c>
      <c r="F151" s="151">
        <f t="shared" si="45"/>
        <v>880</v>
      </c>
      <c r="G151" s="191" t="s">
        <v>967</v>
      </c>
    </row>
    <row r="152" spans="1:8" ht="15" customHeight="1" thickBot="1" x14ac:dyDescent="0.25">
      <c r="A152" s="160" t="s">
        <v>881</v>
      </c>
      <c r="B152" s="647" t="s">
        <v>1291</v>
      </c>
      <c r="C152" s="643" t="s">
        <v>1909</v>
      </c>
      <c r="D152" s="151">
        <v>24500</v>
      </c>
      <c r="E152" s="151">
        <v>24580</v>
      </c>
      <c r="F152" s="151">
        <f t="shared" si="45"/>
        <v>80</v>
      </c>
    </row>
    <row r="153" spans="1:8" ht="15" customHeight="1" thickBot="1" x14ac:dyDescent="0.25">
      <c r="A153" s="187" t="s">
        <v>882</v>
      </c>
      <c r="B153" s="631" t="s">
        <v>1292</v>
      </c>
      <c r="C153" s="593" t="s">
        <v>1910</v>
      </c>
      <c r="D153" s="575">
        <v>1405</v>
      </c>
      <c r="E153" s="575">
        <v>1405</v>
      </c>
      <c r="F153" s="151">
        <f t="shared" si="45"/>
        <v>0</v>
      </c>
      <c r="G153" s="495" t="s">
        <v>1579</v>
      </c>
      <c r="H153" s="834" t="s">
        <v>974</v>
      </c>
    </row>
    <row r="154" spans="1:8" ht="15" customHeight="1" thickBot="1" x14ac:dyDescent="0.25">
      <c r="A154" s="187" t="s">
        <v>883</v>
      </c>
      <c r="B154" s="647" t="s">
        <v>1293</v>
      </c>
      <c r="C154" s="640" t="s">
        <v>972</v>
      </c>
      <c r="D154" s="151">
        <v>30030</v>
      </c>
      <c r="E154" s="151">
        <v>30285</v>
      </c>
      <c r="F154" s="151">
        <f t="shared" si="45"/>
        <v>255</v>
      </c>
      <c r="G154" s="192" t="s">
        <v>970</v>
      </c>
      <c r="H154" s="835"/>
    </row>
    <row r="155" spans="1:8" ht="15" customHeight="1" thickBot="1" x14ac:dyDescent="0.25">
      <c r="A155" s="188" t="s">
        <v>884</v>
      </c>
      <c r="B155" s="631" t="s">
        <v>1881</v>
      </c>
      <c r="C155" s="593" t="s">
        <v>1911</v>
      </c>
      <c r="D155" s="22">
        <v>81490</v>
      </c>
      <c r="E155" s="22">
        <v>82800</v>
      </c>
      <c r="F155" s="151">
        <f t="shared" si="45"/>
        <v>1310</v>
      </c>
      <c r="H155" s="835"/>
    </row>
    <row r="156" spans="1:8" ht="15" customHeight="1" thickBot="1" x14ac:dyDescent="0.25">
      <c r="A156" s="189" t="s">
        <v>885</v>
      </c>
      <c r="B156" s="647" t="s">
        <v>1882</v>
      </c>
      <c r="C156" s="640" t="s">
        <v>1370</v>
      </c>
      <c r="D156" s="151">
        <v>27080</v>
      </c>
      <c r="E156" s="151">
        <v>27500</v>
      </c>
      <c r="F156" s="151">
        <f t="shared" si="45"/>
        <v>420</v>
      </c>
      <c r="G156" s="326" t="s">
        <v>1000</v>
      </c>
      <c r="H156" s="835"/>
    </row>
    <row r="157" spans="1:8" ht="15" customHeight="1" thickBot="1" x14ac:dyDescent="0.25">
      <c r="A157" s="149" t="s">
        <v>886</v>
      </c>
      <c r="B157" s="647" t="s">
        <v>1294</v>
      </c>
      <c r="C157" s="593" t="s">
        <v>1027</v>
      </c>
      <c r="D157" s="151">
        <v>38590</v>
      </c>
      <c r="E157" s="151">
        <v>39000</v>
      </c>
      <c r="F157" s="151">
        <f t="shared" si="45"/>
        <v>410</v>
      </c>
      <c r="G157" s="182" t="s">
        <v>1026</v>
      </c>
    </row>
    <row r="158" spans="1:8" ht="15" customHeight="1" thickBot="1" x14ac:dyDescent="0.25">
      <c r="A158" s="141" t="s">
        <v>887</v>
      </c>
      <c r="B158" s="648" t="s">
        <v>1295</v>
      </c>
      <c r="C158" s="652" t="s">
        <v>1682</v>
      </c>
      <c r="D158" s="25">
        <v>6575</v>
      </c>
      <c r="E158" s="25">
        <v>6900</v>
      </c>
      <c r="F158" s="151">
        <f>E158-D158</f>
        <v>325</v>
      </c>
    </row>
    <row r="159" spans="1:8" ht="15" customHeight="1" thickBot="1" x14ac:dyDescent="0.25">
      <c r="A159" s="141" t="s">
        <v>1661</v>
      </c>
      <c r="B159" s="647" t="s">
        <v>1296</v>
      </c>
      <c r="C159" s="627" t="s">
        <v>1912</v>
      </c>
      <c r="D159" s="25">
        <v>8535</v>
      </c>
      <c r="E159" s="25">
        <v>8690</v>
      </c>
      <c r="F159" s="151">
        <f>E159-D159</f>
        <v>155</v>
      </c>
    </row>
    <row r="160" spans="1:8" ht="15" customHeight="1" thickBot="1" x14ac:dyDescent="0.25">
      <c r="A160" s="169" t="s">
        <v>888</v>
      </c>
      <c r="B160" s="648" t="s">
        <v>1297</v>
      </c>
      <c r="C160" s="596" t="s">
        <v>1658</v>
      </c>
      <c r="D160" s="20">
        <v>17235</v>
      </c>
      <c r="E160" s="20">
        <v>17930</v>
      </c>
      <c r="F160" s="151">
        <f t="shared" ref="F160" si="49">E160-D160</f>
        <v>695</v>
      </c>
      <c r="G160" s="495"/>
    </row>
    <row r="161" spans="1:15" ht="15" customHeight="1" thickBot="1" x14ac:dyDescent="0.25">
      <c r="A161" s="23" t="s">
        <v>889</v>
      </c>
      <c r="B161" s="647" t="s">
        <v>1297</v>
      </c>
      <c r="C161" s="595" t="s">
        <v>890</v>
      </c>
      <c r="D161" s="20">
        <v>92850</v>
      </c>
      <c r="E161" s="20">
        <v>93050</v>
      </c>
      <c r="F161" s="151">
        <f t="shared" ref="F161:F162" si="50">E161-D161</f>
        <v>200</v>
      </c>
    </row>
    <row r="162" spans="1:15" ht="15" customHeight="1" thickBot="1" x14ac:dyDescent="0.25">
      <c r="A162" s="23" t="s">
        <v>891</v>
      </c>
      <c r="B162" s="648" t="s">
        <v>1298</v>
      </c>
      <c r="C162" s="596" t="s">
        <v>1913</v>
      </c>
      <c r="D162" s="575">
        <v>77430</v>
      </c>
      <c r="E162" s="575">
        <v>78630</v>
      </c>
      <c r="F162" s="151">
        <f t="shared" si="50"/>
        <v>1200</v>
      </c>
    </row>
    <row r="163" spans="1:15" ht="15" customHeight="1" thickBot="1" x14ac:dyDescent="0.25">
      <c r="A163" s="160" t="s">
        <v>892</v>
      </c>
      <c r="B163" s="647" t="s">
        <v>1299</v>
      </c>
      <c r="C163" s="593" t="s">
        <v>1591</v>
      </c>
      <c r="D163" s="575">
        <v>22485</v>
      </c>
      <c r="E163" s="575">
        <v>22855</v>
      </c>
      <c r="F163" s="151">
        <f t="shared" ref="F163" si="51">E163-D163</f>
        <v>370</v>
      </c>
    </row>
    <row r="164" spans="1:15" ht="15" customHeight="1" thickBot="1" x14ac:dyDescent="0.25">
      <c r="A164" s="23" t="s">
        <v>893</v>
      </c>
      <c r="B164" s="648" t="s">
        <v>1300</v>
      </c>
      <c r="C164" s="596" t="s">
        <v>1914</v>
      </c>
      <c r="D164" s="575">
        <v>46810</v>
      </c>
      <c r="E164" s="575">
        <v>46980</v>
      </c>
      <c r="F164" s="151">
        <f>E164-D164</f>
        <v>170</v>
      </c>
      <c r="G164" s="348" t="s">
        <v>1579</v>
      </c>
    </row>
    <row r="165" spans="1:15" ht="15" customHeight="1" thickBot="1" x14ac:dyDescent="0.25">
      <c r="A165" s="23" t="s">
        <v>894</v>
      </c>
      <c r="B165" s="647" t="s">
        <v>1301</v>
      </c>
      <c r="C165" s="593" t="s">
        <v>2024</v>
      </c>
      <c r="D165" s="575">
        <v>615</v>
      </c>
      <c r="E165" s="575">
        <v>1370</v>
      </c>
      <c r="F165" s="575">
        <f>E165-D165</f>
        <v>755</v>
      </c>
      <c r="G165" s="575"/>
      <c r="O165" s="758"/>
    </row>
    <row r="166" spans="1:15" ht="15" customHeight="1" thickBot="1" x14ac:dyDescent="0.25">
      <c r="A166" s="160" t="s">
        <v>895</v>
      </c>
      <c r="B166" s="648" t="s">
        <v>1302</v>
      </c>
      <c r="C166" s="594" t="s">
        <v>1915</v>
      </c>
      <c r="D166" s="275">
        <v>24650</v>
      </c>
      <c r="E166" s="275">
        <v>24900</v>
      </c>
      <c r="F166" s="151">
        <f>E166-D166</f>
        <v>250</v>
      </c>
      <c r="G166" s="281"/>
    </row>
    <row r="167" spans="1:15" ht="15" customHeight="1" thickBot="1" x14ac:dyDescent="0.25">
      <c r="A167" s="14" t="s">
        <v>897</v>
      </c>
      <c r="B167" s="647" t="s">
        <v>1303</v>
      </c>
      <c r="C167" s="593" t="s">
        <v>1987</v>
      </c>
      <c r="D167" s="22">
        <v>2130</v>
      </c>
      <c r="E167" s="22">
        <v>2380</v>
      </c>
      <c r="F167" s="151">
        <f t="shared" ref="F167" si="52">E167-D167</f>
        <v>250</v>
      </c>
      <c r="G167" s="495"/>
    </row>
    <row r="168" spans="1:15" ht="15" customHeight="1" thickBot="1" x14ac:dyDescent="0.25">
      <c r="A168" s="24" t="s">
        <v>898</v>
      </c>
      <c r="B168" s="648" t="s">
        <v>1304</v>
      </c>
      <c r="C168" s="599" t="s">
        <v>1916</v>
      </c>
      <c r="D168" s="22">
        <v>14210</v>
      </c>
      <c r="E168" s="22">
        <v>14410</v>
      </c>
      <c r="F168" s="151">
        <f t="shared" ref="F168:F172" si="53">E168-D168</f>
        <v>200</v>
      </c>
      <c r="G168" s="180" t="s">
        <v>896</v>
      </c>
    </row>
    <row r="169" spans="1:15" ht="15" customHeight="1" thickBot="1" x14ac:dyDescent="0.25">
      <c r="A169" s="141" t="s">
        <v>899</v>
      </c>
      <c r="B169" s="647" t="s">
        <v>1305</v>
      </c>
      <c r="C169" s="644" t="s">
        <v>1917</v>
      </c>
      <c r="D169" s="21">
        <v>13820</v>
      </c>
      <c r="E169" s="21">
        <v>13975</v>
      </c>
      <c r="F169" s="151">
        <f t="shared" si="53"/>
        <v>155</v>
      </c>
      <c r="G169" s="315" t="s">
        <v>1366</v>
      </c>
    </row>
    <row r="170" spans="1:15" ht="15" customHeight="1" thickBot="1" x14ac:dyDescent="0.25">
      <c r="A170" s="141" t="s">
        <v>900</v>
      </c>
      <c r="B170" s="648" t="s">
        <v>1883</v>
      </c>
      <c r="C170" s="628" t="s">
        <v>1600</v>
      </c>
      <c r="D170" s="151">
        <v>12120</v>
      </c>
      <c r="E170" s="151">
        <v>12380</v>
      </c>
      <c r="F170" s="151">
        <f t="shared" ref="F170" si="54">E170-D170</f>
        <v>260</v>
      </c>
    </row>
    <row r="171" spans="1:15" ht="15" customHeight="1" thickBot="1" x14ac:dyDescent="0.25">
      <c r="A171" s="155" t="s">
        <v>901</v>
      </c>
      <c r="B171" s="647" t="s">
        <v>1287</v>
      </c>
      <c r="C171" s="593" t="s">
        <v>935</v>
      </c>
      <c r="D171" s="151">
        <v>73000</v>
      </c>
      <c r="E171" s="151">
        <v>73660</v>
      </c>
      <c r="F171" s="151">
        <f t="shared" si="53"/>
        <v>660</v>
      </c>
    </row>
    <row r="172" spans="1:15" ht="15" customHeight="1" thickBot="1" x14ac:dyDescent="0.25">
      <c r="A172" s="23" t="s">
        <v>902</v>
      </c>
      <c r="B172" s="648" t="s">
        <v>1306</v>
      </c>
      <c r="C172" s="596" t="s">
        <v>936</v>
      </c>
      <c r="D172" s="20">
        <v>41665</v>
      </c>
      <c r="E172" s="20">
        <v>42010</v>
      </c>
      <c r="F172" s="151">
        <f t="shared" si="53"/>
        <v>345</v>
      </c>
    </row>
    <row r="173" spans="1:15" ht="15" customHeight="1" thickBot="1" x14ac:dyDescent="0.25">
      <c r="A173" s="160" t="s">
        <v>903</v>
      </c>
      <c r="B173" s="647" t="s">
        <v>1300</v>
      </c>
      <c r="C173" s="595" t="s">
        <v>1918</v>
      </c>
      <c r="D173" s="20">
        <v>21300</v>
      </c>
      <c r="E173" s="20">
        <v>21730</v>
      </c>
      <c r="F173" s="151">
        <f t="shared" ref="F173" si="55">E173-D173</f>
        <v>430</v>
      </c>
    </row>
    <row r="174" spans="1:15" ht="15" customHeight="1" thickBot="1" x14ac:dyDescent="0.25">
      <c r="A174" s="23" t="s">
        <v>904</v>
      </c>
      <c r="B174" s="648" t="s">
        <v>1307</v>
      </c>
      <c r="C174" s="594" t="s">
        <v>1919</v>
      </c>
      <c r="D174" s="151">
        <v>11360</v>
      </c>
      <c r="E174" s="151">
        <v>11570</v>
      </c>
      <c r="F174" s="151">
        <f>E174-D174</f>
        <v>210</v>
      </c>
    </row>
    <row r="175" spans="1:15" ht="15" customHeight="1" thickBot="1" x14ac:dyDescent="0.25">
      <c r="A175" s="23" t="s">
        <v>905</v>
      </c>
      <c r="B175" s="647" t="s">
        <v>1308</v>
      </c>
      <c r="C175" s="595" t="s">
        <v>1920</v>
      </c>
      <c r="D175" s="151">
        <v>55850</v>
      </c>
      <c r="E175" s="151">
        <v>56240</v>
      </c>
      <c r="F175" s="151">
        <f>E175-D175</f>
        <v>390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8" t="s">
        <v>1309</v>
      </c>
      <c r="C176" s="594" t="s">
        <v>937</v>
      </c>
      <c r="D176" s="22">
        <v>46085</v>
      </c>
      <c r="E176" s="22">
        <v>46270</v>
      </c>
      <c r="F176" s="151">
        <f t="shared" ref="F176:F180" si="56">E176-D176</f>
        <v>185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7" t="s">
        <v>1884</v>
      </c>
      <c r="C177" s="593" t="s">
        <v>1921</v>
      </c>
      <c r="D177" s="575">
        <v>36600</v>
      </c>
      <c r="E177" s="575">
        <v>37260</v>
      </c>
      <c r="F177" s="575">
        <f>E177-D177</f>
        <v>660</v>
      </c>
    </row>
    <row r="178" spans="1:10" ht="15" customHeight="1" thickBot="1" x14ac:dyDescent="0.25">
      <c r="A178" s="149" t="s">
        <v>909</v>
      </c>
      <c r="B178" s="648" t="s">
        <v>1310</v>
      </c>
      <c r="C178" s="775" t="s">
        <v>2025</v>
      </c>
      <c r="D178" s="575">
        <v>320</v>
      </c>
      <c r="E178" s="575">
        <v>1385</v>
      </c>
      <c r="F178" s="575">
        <f>E178-D178</f>
        <v>1065</v>
      </c>
      <c r="G178" s="696"/>
    </row>
    <row r="179" spans="1:10" ht="15" customHeight="1" thickBot="1" x14ac:dyDescent="0.25">
      <c r="A179" s="149" t="s">
        <v>910</v>
      </c>
      <c r="B179" s="647" t="s">
        <v>1311</v>
      </c>
      <c r="C179" s="644" t="s">
        <v>1922</v>
      </c>
      <c r="D179" s="170">
        <v>51690</v>
      </c>
      <c r="E179" s="170">
        <v>51880</v>
      </c>
      <c r="F179" s="151">
        <f t="shared" si="56"/>
        <v>190</v>
      </c>
      <c r="G179" s="106"/>
    </row>
    <row r="180" spans="1:10" ht="15" customHeight="1" thickBot="1" x14ac:dyDescent="0.25">
      <c r="A180" s="141" t="s">
        <v>911</v>
      </c>
      <c r="B180" s="648" t="s">
        <v>1312</v>
      </c>
      <c r="C180" s="628" t="s">
        <v>1923</v>
      </c>
      <c r="D180" s="21">
        <v>40550</v>
      </c>
      <c r="E180" s="21">
        <v>41070</v>
      </c>
      <c r="F180" s="151">
        <f t="shared" si="56"/>
        <v>520</v>
      </c>
      <c r="G180" s="315"/>
      <c r="H180" s="166"/>
      <c r="I180" s="166"/>
      <c r="J180" s="178"/>
    </row>
    <row r="181" spans="1:10" ht="15" customHeight="1" thickBot="1" x14ac:dyDescent="0.25">
      <c r="A181" s="169" t="s">
        <v>912</v>
      </c>
      <c r="B181" s="647" t="s">
        <v>1313</v>
      </c>
      <c r="C181" s="593" t="s">
        <v>1620</v>
      </c>
      <c r="D181" s="20">
        <v>11575</v>
      </c>
      <c r="E181" s="20">
        <v>11950</v>
      </c>
      <c r="F181" s="151">
        <f t="shared" ref="F181" si="57">E181-D181</f>
        <v>375</v>
      </c>
      <c r="G181" s="495"/>
    </row>
    <row r="182" spans="1:10" ht="15" customHeight="1" thickBot="1" x14ac:dyDescent="0.25">
      <c r="A182" s="23" t="s">
        <v>913</v>
      </c>
      <c r="B182" s="648" t="s">
        <v>1885</v>
      </c>
      <c r="C182" s="596" t="s">
        <v>1924</v>
      </c>
      <c r="D182" s="20">
        <v>10220</v>
      </c>
      <c r="E182" s="20">
        <v>10420</v>
      </c>
      <c r="F182" s="151">
        <f t="shared" ref="F182" si="58">E182-D182</f>
        <v>200</v>
      </c>
    </row>
    <row r="183" spans="1:10" ht="15" customHeight="1" thickBot="1" x14ac:dyDescent="0.25">
      <c r="A183" s="23" t="s">
        <v>914</v>
      </c>
      <c r="B183" s="647" t="s">
        <v>1886</v>
      </c>
      <c r="C183" s="595" t="s">
        <v>938</v>
      </c>
      <c r="D183" s="20">
        <v>32825</v>
      </c>
      <c r="E183" s="20">
        <v>33025</v>
      </c>
      <c r="F183" s="151">
        <f t="shared" ref="F183:F188" si="59">E183-D183</f>
        <v>200</v>
      </c>
    </row>
    <row r="184" spans="1:10" ht="15" customHeight="1" thickBot="1" x14ac:dyDescent="0.25">
      <c r="A184" s="23" t="s">
        <v>915</v>
      </c>
      <c r="B184" s="648" t="s">
        <v>1314</v>
      </c>
      <c r="C184" s="596" t="s">
        <v>1592</v>
      </c>
      <c r="D184" s="575">
        <v>25465</v>
      </c>
      <c r="E184" s="575">
        <v>25810</v>
      </c>
      <c r="F184" s="151">
        <f t="shared" si="59"/>
        <v>345</v>
      </c>
      <c r="G184" s="182" t="s">
        <v>916</v>
      </c>
    </row>
    <row r="185" spans="1:10" ht="15" customHeight="1" thickBot="1" x14ac:dyDescent="0.25">
      <c r="A185" s="160" t="s">
        <v>917</v>
      </c>
      <c r="B185" s="647" t="s">
        <v>1315</v>
      </c>
      <c r="C185" s="593" t="s">
        <v>1576</v>
      </c>
      <c r="D185" s="575">
        <v>11935</v>
      </c>
      <c r="E185" s="575">
        <v>12190</v>
      </c>
      <c r="F185" s="151">
        <f t="shared" ref="F185" si="60">E185-D185</f>
        <v>255</v>
      </c>
      <c r="G185" s="517"/>
    </row>
    <row r="186" spans="1:10" ht="15" customHeight="1" thickBot="1" x14ac:dyDescent="0.25">
      <c r="A186" s="23" t="s">
        <v>918</v>
      </c>
      <c r="B186" s="648" t="s">
        <v>1887</v>
      </c>
      <c r="C186" s="596" t="s">
        <v>1925</v>
      </c>
      <c r="D186" s="575">
        <v>20830</v>
      </c>
      <c r="E186" s="575">
        <v>21230</v>
      </c>
      <c r="F186" s="151">
        <f>E186-D186</f>
        <v>400</v>
      </c>
    </row>
    <row r="187" spans="1:10" ht="15" customHeight="1" thickBot="1" x14ac:dyDescent="0.25">
      <c r="A187" s="23" t="s">
        <v>919</v>
      </c>
      <c r="B187" s="647" t="s">
        <v>1316</v>
      </c>
      <c r="C187" s="593" t="s">
        <v>1926</v>
      </c>
      <c r="D187" s="275">
        <v>41040</v>
      </c>
      <c r="E187" s="275">
        <v>41115</v>
      </c>
      <c r="F187" s="151">
        <f t="shared" si="59"/>
        <v>75</v>
      </c>
      <c r="G187" s="126"/>
    </row>
    <row r="188" spans="1:10" ht="15" customHeight="1" thickBot="1" x14ac:dyDescent="0.25">
      <c r="A188" s="160" t="s">
        <v>920</v>
      </c>
      <c r="B188" s="648" t="s">
        <v>1369</v>
      </c>
      <c r="C188" s="594" t="s">
        <v>1927</v>
      </c>
      <c r="D188" s="688">
        <v>14600</v>
      </c>
      <c r="E188" s="688">
        <v>14830</v>
      </c>
      <c r="F188" s="151">
        <f t="shared" si="59"/>
        <v>230</v>
      </c>
      <c r="G188" s="352"/>
    </row>
    <row r="189" spans="1:10" ht="15.75" customHeight="1" thickBot="1" x14ac:dyDescent="0.25">
      <c r="A189" s="14" t="s">
        <v>921</v>
      </c>
      <c r="B189" s="647" t="s">
        <v>1888</v>
      </c>
      <c r="C189" s="593" t="s">
        <v>1928</v>
      </c>
      <c r="D189" s="275">
        <v>127025</v>
      </c>
      <c r="E189" s="275">
        <v>128300</v>
      </c>
      <c r="F189" s="151">
        <f t="shared" ref="F189:F200" si="61">E189-D189</f>
        <v>1275</v>
      </c>
      <c r="G189" s="127"/>
    </row>
    <row r="190" spans="1:10" ht="15.75" customHeight="1" thickBot="1" x14ac:dyDescent="0.25">
      <c r="A190" s="23" t="s">
        <v>922</v>
      </c>
      <c r="B190" s="716" t="s">
        <v>1317</v>
      </c>
      <c r="C190" s="660" t="s">
        <v>1942</v>
      </c>
      <c r="D190" s="275">
        <v>9520</v>
      </c>
      <c r="E190" s="275">
        <v>10000</v>
      </c>
      <c r="F190" s="151">
        <f t="shared" ref="F190" si="62">E190-D190</f>
        <v>480</v>
      </c>
      <c r="G190" s="127"/>
    </row>
    <row r="191" spans="1:10" ht="15.75" customHeight="1" thickBot="1" x14ac:dyDescent="0.25">
      <c r="A191" s="165" t="s">
        <v>923</v>
      </c>
      <c r="B191" s="615" t="s">
        <v>1929</v>
      </c>
      <c r="C191" s="655" t="s">
        <v>1932</v>
      </c>
      <c r="D191" s="275">
        <v>28935</v>
      </c>
      <c r="E191" s="275">
        <v>29380</v>
      </c>
      <c r="F191" s="151">
        <f t="shared" ref="F191" si="63">E191-D191</f>
        <v>445</v>
      </c>
    </row>
    <row r="192" spans="1:10" ht="15" customHeight="1" thickBot="1" x14ac:dyDescent="0.25">
      <c r="A192" s="14" t="s">
        <v>924</v>
      </c>
      <c r="B192" s="620" t="s">
        <v>1930</v>
      </c>
      <c r="C192" s="593" t="s">
        <v>1933</v>
      </c>
      <c r="D192" s="575">
        <v>36465</v>
      </c>
      <c r="E192" s="575">
        <v>37665</v>
      </c>
      <c r="F192" s="151">
        <f t="shared" si="61"/>
        <v>1200</v>
      </c>
      <c r="G192" s="315" t="s">
        <v>1360</v>
      </c>
    </row>
    <row r="193" spans="1:7" ht="15" customHeight="1" thickBot="1" x14ac:dyDescent="0.25">
      <c r="A193" s="14" t="s">
        <v>1617</v>
      </c>
      <c r="B193" s="619" t="s">
        <v>1615</v>
      </c>
      <c r="C193" s="593" t="s">
        <v>1616</v>
      </c>
      <c r="D193" s="151">
        <v>28755</v>
      </c>
      <c r="E193" s="151">
        <v>28940</v>
      </c>
      <c r="F193" s="151">
        <f t="shared" ref="F193" si="64">E193-D193</f>
        <v>185</v>
      </c>
      <c r="G193" s="530"/>
    </row>
    <row r="194" spans="1:7" ht="15" customHeight="1" thickBot="1" x14ac:dyDescent="0.25">
      <c r="A194" s="141" t="s">
        <v>925</v>
      </c>
      <c r="B194" s="615" t="s">
        <v>1288</v>
      </c>
      <c r="C194" s="644" t="s">
        <v>1934</v>
      </c>
      <c r="D194" s="21">
        <v>10225</v>
      </c>
      <c r="E194" s="21">
        <v>10225</v>
      </c>
      <c r="F194" s="151">
        <f t="shared" si="61"/>
        <v>0</v>
      </c>
      <c r="G194" t="s">
        <v>1579</v>
      </c>
    </row>
    <row r="195" spans="1:7" ht="15" customHeight="1" thickBot="1" x14ac:dyDescent="0.25">
      <c r="A195" s="141" t="s">
        <v>926</v>
      </c>
      <c r="B195" s="621" t="s">
        <v>1318</v>
      </c>
      <c r="C195" s="627" t="s">
        <v>1593</v>
      </c>
      <c r="D195" s="275">
        <v>11115</v>
      </c>
      <c r="E195" s="275">
        <v>11540</v>
      </c>
      <c r="F195" s="575">
        <f t="shared" ref="F195" si="65">E195-D195</f>
        <v>425</v>
      </c>
      <c r="G195" s="182" t="s">
        <v>1613</v>
      </c>
    </row>
    <row r="196" spans="1:7" ht="15" customHeight="1" thickBot="1" x14ac:dyDescent="0.25">
      <c r="A196" s="23" t="s">
        <v>927</v>
      </c>
      <c r="B196" s="615" t="s">
        <v>1319</v>
      </c>
      <c r="C196" s="593" t="s">
        <v>1475</v>
      </c>
      <c r="D196" s="158">
        <v>27180</v>
      </c>
      <c r="E196" s="158">
        <v>28995</v>
      </c>
      <c r="F196" s="151">
        <f t="shared" ref="F196" si="66">E196-D196</f>
        <v>1815</v>
      </c>
    </row>
    <row r="197" spans="1:7" ht="15" customHeight="1" thickBot="1" x14ac:dyDescent="0.25">
      <c r="A197" s="23" t="s">
        <v>928</v>
      </c>
      <c r="B197" s="615" t="s">
        <v>1320</v>
      </c>
      <c r="C197" s="595" t="s">
        <v>1634</v>
      </c>
      <c r="D197" s="151">
        <v>10480</v>
      </c>
      <c r="E197" s="151">
        <v>10780</v>
      </c>
      <c r="F197" s="151">
        <f t="shared" ref="F197" si="67">E197-D197</f>
        <v>300</v>
      </c>
      <c r="G197" s="459"/>
    </row>
    <row r="198" spans="1:7" ht="15" customHeight="1" thickBot="1" x14ac:dyDescent="0.25">
      <c r="A198" s="160" t="s">
        <v>929</v>
      </c>
      <c r="B198" s="621" t="s">
        <v>1321</v>
      </c>
      <c r="C198" s="595" t="s">
        <v>1665</v>
      </c>
      <c r="D198" s="151">
        <v>19115</v>
      </c>
      <c r="E198" s="151">
        <v>19425</v>
      </c>
      <c r="F198" s="151">
        <f t="shared" ref="F198" si="68">E198-D198</f>
        <v>310</v>
      </c>
      <c r="G198" s="126"/>
    </row>
    <row r="199" spans="1:7" ht="15" customHeight="1" thickBot="1" x14ac:dyDescent="0.25">
      <c r="A199" s="23" t="s">
        <v>930</v>
      </c>
      <c r="B199" s="615" t="s">
        <v>1931</v>
      </c>
      <c r="C199" s="593" t="s">
        <v>1935</v>
      </c>
      <c r="D199" s="151">
        <v>16640</v>
      </c>
      <c r="E199" s="151">
        <v>16725</v>
      </c>
      <c r="F199" s="151">
        <f t="shared" si="61"/>
        <v>85</v>
      </c>
      <c r="G199" s="661"/>
    </row>
    <row r="200" spans="1:7" ht="15" customHeight="1" thickBot="1" x14ac:dyDescent="0.25">
      <c r="A200" s="23" t="s">
        <v>931</v>
      </c>
      <c r="B200" s="621" t="s">
        <v>1322</v>
      </c>
      <c r="C200" s="595" t="s">
        <v>1936</v>
      </c>
      <c r="D200" s="151">
        <v>23010</v>
      </c>
      <c r="E200" s="151">
        <v>23010</v>
      </c>
      <c r="F200" s="151">
        <f t="shared" si="61"/>
        <v>0</v>
      </c>
    </row>
    <row r="201" spans="1:7" ht="15" customHeight="1" thickBot="1" x14ac:dyDescent="0.25">
      <c r="A201" s="654" t="s">
        <v>932</v>
      </c>
      <c r="B201" s="653" t="s">
        <v>1323</v>
      </c>
      <c r="C201" s="595" t="s">
        <v>1550</v>
      </c>
      <c r="D201" s="151">
        <v>17450</v>
      </c>
      <c r="E201" s="151">
        <v>17750</v>
      </c>
      <c r="F201" s="151">
        <f t="shared" ref="F201" si="69">E201-D201</f>
        <v>300</v>
      </c>
    </row>
    <row r="202" spans="1:7" ht="13.5" thickBot="1" x14ac:dyDescent="0.25">
      <c r="A202" s="122"/>
      <c r="B202" s="124"/>
      <c r="D202" s="124" t="s">
        <v>1010</v>
      </c>
      <c r="E202" s="124"/>
      <c r="F202" s="502">
        <f>SUM(F6:F201)</f>
        <v>79281</v>
      </c>
      <c r="G202" s="503">
        <f>F121+F60+F59</f>
        <v>479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0" t="s">
        <v>1033</v>
      </c>
      <c r="D204" s="830"/>
      <c r="E204" s="830"/>
      <c r="F204" s="452">
        <f>SUM('Общ. счетчики'!G38:G39)</f>
        <v>82780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86">
      <selection activeCell="G199" sqref="G199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8" t="s">
        <v>1041</v>
      </c>
      <c r="D1" s="808"/>
      <c r="E1" s="852" t="s">
        <v>1994</v>
      </c>
      <c r="F1" s="852"/>
    </row>
    <row r="2" spans="1:8" ht="13.5" thickBot="1" x14ac:dyDescent="0.25">
      <c r="A2" s="857" t="s">
        <v>28</v>
      </c>
      <c r="B2" s="858"/>
      <c r="C2" s="238"/>
      <c r="F2" s="2"/>
    </row>
    <row r="3" spans="1:8" s="106" customFormat="1" ht="11.25" customHeight="1" x14ac:dyDescent="0.2">
      <c r="A3" s="860" t="s">
        <v>480</v>
      </c>
      <c r="B3" s="860" t="s">
        <v>481</v>
      </c>
      <c r="C3" s="860" t="s">
        <v>1</v>
      </c>
      <c r="D3" s="860" t="s">
        <v>2</v>
      </c>
      <c r="E3" s="860"/>
      <c r="F3" s="853" t="s">
        <v>482</v>
      </c>
    </row>
    <row r="4" spans="1:8" s="106" customFormat="1" ht="11.25" x14ac:dyDescent="0.2">
      <c r="A4" s="860"/>
      <c r="B4" s="860"/>
      <c r="C4" s="860"/>
      <c r="D4" s="860"/>
      <c r="E4" s="860"/>
      <c r="F4" s="854"/>
    </row>
    <row r="5" spans="1:8" s="106" customFormat="1" ht="12" thickBot="1" x14ac:dyDescent="0.25">
      <c r="A5" s="860"/>
      <c r="B5" s="860"/>
      <c r="C5" s="860"/>
      <c r="D5" s="239" t="s">
        <v>6</v>
      </c>
      <c r="E5" s="240" t="s">
        <v>7</v>
      </c>
      <c r="F5" s="855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1497</v>
      </c>
      <c r="B7" s="243" t="s">
        <v>1477</v>
      </c>
      <c r="C7" s="244" t="s">
        <v>1478</v>
      </c>
      <c r="D7" s="576">
        <v>9169</v>
      </c>
      <c r="E7" s="576"/>
      <c r="F7" s="371">
        <f t="shared" ref="F7" si="0">E7-D7</f>
        <v>-9169</v>
      </c>
      <c r="G7" s="492" t="s">
        <v>1521</v>
      </c>
      <c r="H7" s="684"/>
    </row>
    <row r="8" spans="1:8" s="106" customFormat="1" ht="22.5" x14ac:dyDescent="0.2">
      <c r="A8" s="50" t="s">
        <v>1582</v>
      </c>
      <c r="B8" s="243" t="s">
        <v>1577</v>
      </c>
      <c r="C8" s="244" t="s">
        <v>1578</v>
      </c>
      <c r="D8" s="549">
        <v>15832</v>
      </c>
      <c r="E8" s="549"/>
      <c r="F8" s="230">
        <f t="shared" ref="F8" si="1">E8-D8</f>
        <v>-15832</v>
      </c>
      <c r="G8" s="492" t="s">
        <v>1521</v>
      </c>
      <c r="H8" s="587"/>
    </row>
    <row r="9" spans="1:8" s="106" customFormat="1" ht="25.5" customHeight="1" x14ac:dyDescent="0.2">
      <c r="A9" s="301" t="s">
        <v>1948</v>
      </c>
      <c r="B9" s="301" t="s">
        <v>1943</v>
      </c>
      <c r="C9" s="246" t="s">
        <v>1945</v>
      </c>
      <c r="D9" s="576">
        <v>344</v>
      </c>
      <c r="E9" s="576"/>
      <c r="F9" s="292">
        <f t="shared" ref="F9:F13" si="2">E9-D9</f>
        <v>-344</v>
      </c>
      <c r="G9" s="492"/>
      <c r="H9" s="684"/>
    </row>
    <row r="10" spans="1:8" s="106" customFormat="1" ht="24.75" customHeight="1" x14ac:dyDescent="0.2">
      <c r="A10" s="50" t="s">
        <v>1583</v>
      </c>
      <c r="B10" s="243" t="s">
        <v>1566</v>
      </c>
      <c r="C10" s="245" t="s">
        <v>1567</v>
      </c>
      <c r="D10" s="576">
        <v>38755</v>
      </c>
      <c r="E10" s="576"/>
      <c r="F10" s="292">
        <f>E10-D10</f>
        <v>-38755</v>
      </c>
      <c r="G10" s="520" t="s">
        <v>1565</v>
      </c>
      <c r="H10" s="684"/>
    </row>
    <row r="11" spans="1:8" s="106" customFormat="1" ht="24" customHeight="1" x14ac:dyDescent="0.2">
      <c r="A11" s="50" t="s">
        <v>1522</v>
      </c>
      <c r="B11" s="243" t="s">
        <v>1509</v>
      </c>
      <c r="C11" s="245" t="s">
        <v>1510</v>
      </c>
      <c r="D11" s="549">
        <v>41465</v>
      </c>
      <c r="E11" s="549"/>
      <c r="F11" s="292">
        <f t="shared" ref="F11" si="3">E11-D11</f>
        <v>-41465</v>
      </c>
      <c r="G11" s="493" t="s">
        <v>1521</v>
      </c>
    </row>
    <row r="12" spans="1:8" s="106" customFormat="1" ht="22.5" x14ac:dyDescent="0.2">
      <c r="A12" s="50" t="s">
        <v>39</v>
      </c>
      <c r="B12" s="243" t="s">
        <v>1458</v>
      </c>
      <c r="C12" s="246" t="s">
        <v>1488</v>
      </c>
      <c r="D12" s="549">
        <v>24273</v>
      </c>
      <c r="E12" s="549"/>
      <c r="F12" s="292">
        <f t="shared" si="2"/>
        <v>-24273</v>
      </c>
      <c r="G12" s="491" t="s">
        <v>1520</v>
      </c>
    </row>
    <row r="13" spans="1:8" s="106" customFormat="1" ht="22.5" x14ac:dyDescent="0.2">
      <c r="A13" s="50" t="s">
        <v>41</v>
      </c>
      <c r="B13" s="243" t="s">
        <v>1386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1518</v>
      </c>
      <c r="C14" s="246" t="s">
        <v>1519</v>
      </c>
      <c r="D14" s="576">
        <v>1853</v>
      </c>
      <c r="E14" s="576"/>
      <c r="F14" s="316">
        <f t="shared" ref="F14" si="4">E14-D14</f>
        <v>-1853</v>
      </c>
      <c r="G14" s="493" t="s">
        <v>1520</v>
      </c>
      <c r="H14" s="552"/>
    </row>
    <row r="15" spans="1:8" s="106" customFormat="1" ht="25.5" customHeight="1" x14ac:dyDescent="0.2">
      <c r="A15" s="50" t="s">
        <v>1355</v>
      </c>
      <c r="B15" s="298" t="s">
        <v>1956</v>
      </c>
      <c r="C15" s="246" t="s">
        <v>1955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1608</v>
      </c>
      <c r="B16" s="298" t="s">
        <v>1991</v>
      </c>
      <c r="C16" s="246" t="s">
        <v>1607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3" t="s">
        <v>1950</v>
      </c>
      <c r="B17" s="298" t="s">
        <v>1949</v>
      </c>
      <c r="C17" s="246" t="s">
        <v>1952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1471</v>
      </c>
      <c r="C19" s="299">
        <f>'Общ. счетчики'!G8+'Общ. счетчики'!G9</f>
        <v>4335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1990</v>
      </c>
      <c r="C20" s="246" t="s">
        <v>1452</v>
      </c>
      <c r="D20" s="549">
        <v>40194</v>
      </c>
      <c r="E20" s="549"/>
      <c r="F20" s="232">
        <f t="shared" ref="F20:F26" si="7">E20-D20</f>
        <v>-40194</v>
      </c>
      <c r="G20" s="493" t="s">
        <v>1520</v>
      </c>
      <c r="H20" s="683"/>
    </row>
    <row r="21" spans="1:8" s="106" customFormat="1" ht="25.5" customHeight="1" x14ac:dyDescent="0.2">
      <c r="A21" s="50" t="s">
        <v>1523</v>
      </c>
      <c r="B21" s="243" t="s">
        <v>1516</v>
      </c>
      <c r="C21" s="244" t="s">
        <v>1517</v>
      </c>
      <c r="D21" s="576">
        <v>23901</v>
      </c>
      <c r="E21" s="576"/>
      <c r="F21" s="230">
        <f t="shared" ref="F21" si="8">E21-D21</f>
        <v>-23901</v>
      </c>
      <c r="G21" s="491" t="s">
        <v>1521</v>
      </c>
      <c r="H21" s="684"/>
    </row>
    <row r="22" spans="1:8" s="106" customFormat="1" ht="30" customHeight="1" x14ac:dyDescent="0.2">
      <c r="A22" s="301" t="s">
        <v>1542</v>
      </c>
      <c r="B22" s="51" t="s">
        <v>1543</v>
      </c>
      <c r="C22" s="244" t="s">
        <v>1525</v>
      </c>
      <c r="D22" s="549">
        <v>31968</v>
      </c>
      <c r="E22" s="549"/>
      <c r="F22" s="230">
        <f t="shared" ref="F22" si="9">E22-D22</f>
        <v>-31968</v>
      </c>
      <c r="G22" s="491" t="s">
        <v>1521</v>
      </c>
      <c r="H22" s="685" t="s">
        <v>1946</v>
      </c>
    </row>
    <row r="23" spans="1:8" s="106" customFormat="1" ht="33.75" x14ac:dyDescent="0.2">
      <c r="A23" s="50" t="s">
        <v>1524</v>
      </c>
      <c r="B23" s="243" t="s">
        <v>1503</v>
      </c>
      <c r="C23" s="244" t="s">
        <v>1504</v>
      </c>
      <c r="D23" s="549">
        <v>5560</v>
      </c>
      <c r="E23" s="549"/>
      <c r="F23" s="230">
        <f t="shared" ref="F23" si="10">E23-D23</f>
        <v>-5560</v>
      </c>
      <c r="G23" s="492" t="s">
        <v>1521</v>
      </c>
      <c r="H23" s="684"/>
    </row>
    <row r="24" spans="1:8" s="106" customFormat="1" ht="28.5" customHeight="1" x14ac:dyDescent="0.2">
      <c r="A24" s="50" t="s">
        <v>53</v>
      </c>
      <c r="B24" s="298" t="s">
        <v>1466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1423</v>
      </c>
    </row>
    <row r="25" spans="1:8" s="106" customFormat="1" ht="28.5" customHeight="1" x14ac:dyDescent="0.2">
      <c r="A25" s="50" t="s">
        <v>1037</v>
      </c>
      <c r="B25" s="298" t="s">
        <v>1678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1467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1471</v>
      </c>
      <c r="C28" s="300">
        <f>'Общ. счетчики'!G13+'Общ. счетчики'!G14</f>
        <v>2520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1498</v>
      </c>
      <c r="B29" s="301" t="s">
        <v>1485</v>
      </c>
      <c r="C29" s="244" t="s">
        <v>1486</v>
      </c>
      <c r="D29" s="549">
        <v>60131</v>
      </c>
      <c r="E29" s="549"/>
      <c r="F29" s="233">
        <f t="shared" ref="F29" si="11">E29-D29</f>
        <v>-60131</v>
      </c>
      <c r="G29" s="492" t="s">
        <v>1521</v>
      </c>
      <c r="H29" s="683"/>
    </row>
    <row r="30" spans="1:8" s="106" customFormat="1" ht="24" customHeight="1" x14ac:dyDescent="0.2">
      <c r="A30" s="50" t="s">
        <v>1555</v>
      </c>
      <c r="B30" s="274" t="s">
        <v>1332</v>
      </c>
      <c r="C30" s="244" t="s">
        <v>1540</v>
      </c>
      <c r="D30" s="549">
        <v>5746</v>
      </c>
      <c r="E30" s="549"/>
      <c r="F30" s="231">
        <f t="shared" ref="F30" si="12">E30-D30</f>
        <v>-5746</v>
      </c>
      <c r="G30" s="492" t="s">
        <v>1520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1633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1552</v>
      </c>
      <c r="B32" s="243" t="s">
        <v>1342</v>
      </c>
      <c r="C32" s="245" t="s">
        <v>1533</v>
      </c>
      <c r="D32" s="585">
        <v>31715</v>
      </c>
      <c r="E32" s="585"/>
      <c r="F32" s="231">
        <f>E32-D32</f>
        <v>-31715</v>
      </c>
      <c r="G32" s="493" t="s">
        <v>1520</v>
      </c>
    </row>
    <row r="33" spans="1:8" s="106" customFormat="1" ht="22.5" customHeight="1" x14ac:dyDescent="0.2">
      <c r="A33" s="50" t="s">
        <v>1564</v>
      </c>
      <c r="B33" s="243" t="s">
        <v>1556</v>
      </c>
      <c r="C33" s="244" t="s">
        <v>1562</v>
      </c>
      <c r="D33" s="549">
        <v>23313</v>
      </c>
      <c r="E33" s="549"/>
      <c r="F33" s="231">
        <f t="shared" ref="F33" si="14">E33-D33</f>
        <v>-23313</v>
      </c>
      <c r="G33" s="516" t="s">
        <v>1521</v>
      </c>
    </row>
    <row r="34" spans="1:8" s="106" customFormat="1" ht="24.75" customHeight="1" x14ac:dyDescent="0.2">
      <c r="A34" s="50" t="s">
        <v>1499</v>
      </c>
      <c r="B34" s="243" t="s">
        <v>1481</v>
      </c>
      <c r="C34" s="244" t="s">
        <v>1482</v>
      </c>
      <c r="D34" s="190">
        <v>77038</v>
      </c>
      <c r="E34" s="190"/>
      <c r="F34" s="231">
        <f t="shared" ref="F34" si="15">E34-D34</f>
        <v>-77038</v>
      </c>
      <c r="G34" s="184" t="s">
        <v>1520</v>
      </c>
    </row>
    <row r="35" spans="1:8" s="106" customFormat="1" ht="29.25" customHeight="1" x14ac:dyDescent="0.2">
      <c r="A35" s="248" t="s">
        <v>1385</v>
      </c>
      <c r="B35" s="249" t="s">
        <v>1468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1345</v>
      </c>
      <c r="B36" s="249" t="s">
        <v>1959</v>
      </c>
      <c r="C36" s="250" t="s">
        <v>1350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1361</v>
      </c>
      <c r="B37" s="249" t="s">
        <v>1469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1362</v>
      </c>
      <c r="B38" s="249" t="s">
        <v>1958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1440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1348</v>
      </c>
      <c r="B40" s="249" t="s">
        <v>1470</v>
      </c>
      <c r="C40" s="244" t="s">
        <v>1349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1609</v>
      </c>
      <c r="B41" s="298" t="s">
        <v>1991</v>
      </c>
      <c r="C41" s="244" t="s">
        <v>1610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6" t="s">
        <v>1035</v>
      </c>
      <c r="C42" s="476" t="e">
        <f>SUM('Общ. счетчики'!#REF!)</f>
        <v>#REF!</v>
      </c>
      <c r="D42" s="475"/>
      <c r="E42" s="475" t="s">
        <v>1034</v>
      </c>
      <c r="F42" s="662">
        <f>SUM(F29:F34)</f>
        <v>-223356</v>
      </c>
      <c r="G42" s="482"/>
    </row>
    <row r="43" spans="1:8" ht="16.5" customHeight="1" x14ac:dyDescent="0.2">
      <c r="A43" s="477"/>
      <c r="B43" s="664" t="s">
        <v>1471</v>
      </c>
      <c r="C43" s="478">
        <f>'Общ. счетчики'!G18+'Общ. счетчики'!G19</f>
        <v>2075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1347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6" t="s">
        <v>480</v>
      </c>
      <c r="B47" s="856" t="s">
        <v>481</v>
      </c>
      <c r="C47" s="856" t="s">
        <v>1</v>
      </c>
      <c r="D47" s="856" t="s">
        <v>2</v>
      </c>
      <c r="E47" s="856"/>
      <c r="F47" s="840" t="s">
        <v>482</v>
      </c>
      <c r="G47" s="839" t="s">
        <v>1979</v>
      </c>
    </row>
    <row r="48" spans="1:8" x14ac:dyDescent="0.2">
      <c r="A48" s="856"/>
      <c r="B48" s="856"/>
      <c r="C48" s="856"/>
      <c r="D48" s="856"/>
      <c r="E48" s="856"/>
      <c r="F48" s="841"/>
      <c r="G48" s="839"/>
    </row>
    <row r="49" spans="1:10" ht="17.25" customHeight="1" thickBot="1" x14ac:dyDescent="0.25">
      <c r="A49" s="856"/>
      <c r="B49" s="856"/>
      <c r="C49" s="856"/>
      <c r="D49" s="252" t="s">
        <v>6</v>
      </c>
      <c r="E49" s="253" t="s">
        <v>7</v>
      </c>
      <c r="F49" s="842"/>
      <c r="G49" s="839"/>
    </row>
    <row r="50" spans="1:10" ht="36" customHeight="1" thickBot="1" x14ac:dyDescent="0.25">
      <c r="A50" s="246" t="s">
        <v>487</v>
      </c>
      <c r="B50" s="851" t="s">
        <v>488</v>
      </c>
      <c r="C50" s="851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9" t="s">
        <v>84</v>
      </c>
      <c r="C51" s="244" t="s">
        <v>1557</v>
      </c>
      <c r="D51" s="549">
        <v>51432</v>
      </c>
      <c r="E51" s="549"/>
      <c r="F51" s="235">
        <f>E51-D51</f>
        <v>-51432</v>
      </c>
      <c r="G51" s="705">
        <f>(F51*2/100)+F51</f>
        <v>-52460.639999999999</v>
      </c>
      <c r="H51" s="843"/>
    </row>
    <row r="52" spans="1:10" ht="24" customHeight="1" x14ac:dyDescent="0.2">
      <c r="A52" s="50" t="s">
        <v>85</v>
      </c>
      <c r="B52" s="859"/>
      <c r="C52" s="246" t="s">
        <v>1558</v>
      </c>
      <c r="D52" s="190">
        <v>75767</v>
      </c>
      <c r="E52" s="190"/>
      <c r="F52" s="288">
        <f>E52-D52</f>
        <v>-75767</v>
      </c>
      <c r="G52" s="705">
        <f>(F52*2/100)+F52</f>
        <v>-77282.34</v>
      </c>
      <c r="H52" s="844"/>
    </row>
    <row r="53" spans="1:10" ht="31.5" customHeight="1" x14ac:dyDescent="0.2">
      <c r="A53" s="254" t="s">
        <v>489</v>
      </c>
      <c r="B53" s="869" t="s">
        <v>984</v>
      </c>
      <c r="C53" s="861" t="s">
        <v>1947</v>
      </c>
      <c r="D53" s="540">
        <v>35870</v>
      </c>
      <c r="E53" s="863"/>
      <c r="F53" s="849">
        <f>E53-D53</f>
        <v>-35870</v>
      </c>
      <c r="G53" s="846">
        <f>F53</f>
        <v>-35870</v>
      </c>
      <c r="H53" s="848"/>
      <c r="I53" s="124"/>
    </row>
    <row r="54" spans="1:10" ht="31.5" customHeight="1" x14ac:dyDescent="0.2">
      <c r="A54" s="50" t="s">
        <v>87</v>
      </c>
      <c r="B54" s="870"/>
      <c r="C54" s="862"/>
      <c r="D54" s="719"/>
      <c r="E54" s="864"/>
      <c r="F54" s="850"/>
      <c r="G54" s="847"/>
      <c r="H54" s="848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1515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1978</v>
      </c>
      <c r="C56" s="246" t="s">
        <v>1480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1484</v>
      </c>
      <c r="C57" s="245" t="s">
        <v>1476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45"/>
    </row>
    <row r="58" spans="1:10" ht="26.25" customHeight="1" x14ac:dyDescent="0.2">
      <c r="A58" s="50" t="s">
        <v>94</v>
      </c>
      <c r="B58" s="51" t="s">
        <v>1982</v>
      </c>
      <c r="C58" s="245" t="s">
        <v>1490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7"/>
      <c r="I58" s="845"/>
    </row>
    <row r="59" spans="1:10" ht="27" customHeight="1" x14ac:dyDescent="0.2">
      <c r="A59" s="257" t="s">
        <v>491</v>
      </c>
      <c r="B59" s="301" t="s">
        <v>1500</v>
      </c>
      <c r="C59" s="246" t="s">
        <v>1491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1507</v>
      </c>
      <c r="C60" s="328" t="s">
        <v>1508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1501</v>
      </c>
      <c r="C61" s="328" t="s">
        <v>1492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1502</v>
      </c>
      <c r="C62" s="328" t="s">
        <v>1493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1428</v>
      </c>
      <c r="B63" s="243" t="s">
        <v>1425</v>
      </c>
      <c r="C63" s="555" t="s">
        <v>1371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1570</v>
      </c>
      <c r="B64" s="261" t="s">
        <v>1570</v>
      </c>
      <c r="C64" s="556" t="s">
        <v>1575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1571</v>
      </c>
      <c r="B65" s="261" t="s">
        <v>1976</v>
      </c>
      <c r="C65" s="556" t="s">
        <v>1977</v>
      </c>
      <c r="D65" s="704">
        <v>6301</v>
      </c>
      <c r="E65" s="704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1573</v>
      </c>
      <c r="B66" s="243" t="s">
        <v>1465</v>
      </c>
      <c r="C66" s="557" t="s">
        <v>1559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1572</v>
      </c>
      <c r="B67" s="243" t="s">
        <v>1983</v>
      </c>
      <c r="C67" s="557" t="s">
        <v>1560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7"/>
    </row>
    <row r="68" spans="1:9" ht="24" customHeight="1" x14ac:dyDescent="0.2">
      <c r="A68" s="261" t="s">
        <v>1574</v>
      </c>
      <c r="B68" s="243" t="s">
        <v>1951</v>
      </c>
      <c r="C68" s="558" t="s">
        <v>1561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1390</v>
      </c>
      <c r="B69" s="559" t="s">
        <v>1391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67" t="s">
        <v>1339</v>
      </c>
      <c r="E70" s="868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72" t="s">
        <v>1029</v>
      </c>
      <c r="D71" s="872"/>
      <c r="E71" s="872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8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56" t="s">
        <v>480</v>
      </c>
      <c r="B75" s="856" t="s">
        <v>481</v>
      </c>
      <c r="C75" s="856" t="s">
        <v>1</v>
      </c>
      <c r="D75" s="856" t="s">
        <v>2</v>
      </c>
      <c r="E75" s="856"/>
      <c r="F75" s="856" t="s">
        <v>482</v>
      </c>
      <c r="G75" s="873" t="s">
        <v>1018</v>
      </c>
      <c r="H75" s="871"/>
    </row>
    <row r="76" spans="1:9" x14ac:dyDescent="0.2">
      <c r="A76" s="856"/>
      <c r="B76" s="856"/>
      <c r="C76" s="856"/>
      <c r="D76" s="856"/>
      <c r="E76" s="856"/>
      <c r="F76" s="856"/>
      <c r="G76" s="873"/>
      <c r="H76" s="871"/>
    </row>
    <row r="77" spans="1:9" ht="23.25" customHeight="1" x14ac:dyDescent="0.2">
      <c r="A77" s="856"/>
      <c r="B77" s="856"/>
      <c r="C77" s="856"/>
      <c r="D77" s="252" t="s">
        <v>6</v>
      </c>
      <c r="E77" s="253" t="s">
        <v>7</v>
      </c>
      <c r="F77" s="856"/>
      <c r="G77" s="873"/>
      <c r="H77" s="871"/>
    </row>
    <row r="78" spans="1:9" ht="28.5" customHeight="1" x14ac:dyDescent="0.2">
      <c r="A78" s="50" t="s">
        <v>945</v>
      </c>
      <c r="B78" s="261" t="s">
        <v>956</v>
      </c>
      <c r="C78" s="244" t="s">
        <v>1373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1520</v>
      </c>
    </row>
    <row r="79" spans="1:9" ht="24" customHeight="1" x14ac:dyDescent="0.2">
      <c r="A79" s="50" t="s">
        <v>944</v>
      </c>
      <c r="B79" s="261" t="s">
        <v>1030</v>
      </c>
      <c r="C79" s="244" t="s">
        <v>1494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1521</v>
      </c>
    </row>
    <row r="80" spans="1:9" ht="28.5" customHeight="1" x14ac:dyDescent="0.2">
      <c r="A80" s="301" t="s">
        <v>946</v>
      </c>
      <c r="B80" s="261" t="s">
        <v>1640</v>
      </c>
      <c r="C80" s="244" t="s">
        <v>1489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1521</v>
      </c>
    </row>
    <row r="81" spans="1:9" ht="15.75" customHeight="1" x14ac:dyDescent="0.2">
      <c r="A81" s="261" t="s">
        <v>961</v>
      </c>
      <c r="B81" s="261" t="s">
        <v>1344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51" t="s">
        <v>964</v>
      </c>
      <c r="B82" s="851"/>
      <c r="C82" s="851"/>
      <c r="D82" s="851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65" t="s">
        <v>947</v>
      </c>
      <c r="B83" s="706" t="s">
        <v>1981</v>
      </c>
      <c r="C83" s="244" t="s">
        <v>1544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66"/>
      <c r="B84" s="480" t="s">
        <v>1479</v>
      </c>
      <c r="C84" s="244" t="s">
        <v>1495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1553</v>
      </c>
      <c r="C85" s="244" t="s">
        <v>1554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1521</v>
      </c>
      <c r="I85" s="494"/>
    </row>
    <row r="86" spans="1:9" ht="33" customHeight="1" x14ac:dyDescent="0.2">
      <c r="A86" s="301" t="s">
        <v>949</v>
      </c>
      <c r="B86" s="301" t="s">
        <v>1483</v>
      </c>
      <c r="C86" s="244" t="s">
        <v>1487</v>
      </c>
      <c r="D86" s="576">
        <v>32613</v>
      </c>
      <c r="E86" s="576"/>
      <c r="F86" s="330">
        <f t="shared" si="29"/>
        <v>-32613</v>
      </c>
      <c r="G86" s="334"/>
      <c r="H86" s="510" t="s">
        <v>1521</v>
      </c>
      <c r="I86" s="124"/>
    </row>
    <row r="87" spans="1:9" ht="31.5" customHeight="1" x14ac:dyDescent="0.2">
      <c r="A87" s="50" t="s">
        <v>1020</v>
      </c>
      <c r="B87" s="50" t="s">
        <v>1505</v>
      </c>
      <c r="C87" s="244" t="s">
        <v>1506</v>
      </c>
      <c r="D87" s="576">
        <v>15299</v>
      </c>
      <c r="E87" s="576"/>
      <c r="F87" s="330">
        <f t="shared" si="29"/>
        <v>-15299</v>
      </c>
      <c r="G87" s="577"/>
      <c r="H87" s="510" t="s">
        <v>1521</v>
      </c>
      <c r="I87" s="124"/>
    </row>
    <row r="88" spans="1:9" ht="24" customHeight="1" x14ac:dyDescent="0.2">
      <c r="A88" s="50" t="s">
        <v>1611</v>
      </c>
      <c r="B88" s="298" t="s">
        <v>1992</v>
      </c>
      <c r="C88" s="244" t="s">
        <v>1612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5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4" t="s">
        <v>1471</v>
      </c>
      <c r="C90" s="299">
        <f>'Общ. счетчики'!G36</f>
        <v>2430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1630</v>
      </c>
      <c r="B92" s="546" t="s">
        <v>1631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1939</v>
      </c>
      <c r="B94" s="711" t="s">
        <v>1940</v>
      </c>
      <c r="C94" s="244" t="s">
        <v>1374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1939</v>
      </c>
      <c r="B95" s="710" t="s">
        <v>1941</v>
      </c>
      <c r="C95" s="244" t="s">
        <v>1944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1375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1381</v>
      </c>
      <c r="E98" s="126"/>
      <c r="F98" s="126" t="s">
        <v>1382</v>
      </c>
    </row>
    <row r="99" spans="1:6" x14ac:dyDescent="0.2">
      <c r="A99" t="s">
        <v>1376</v>
      </c>
      <c r="C99" t="s">
        <v>1377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1378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1379</v>
      </c>
      <c r="D101">
        <v>6275</v>
      </c>
      <c r="F101" s="339">
        <f>F96/D103*D101</f>
        <v>-12421.628266287738</v>
      </c>
    </row>
    <row r="102" spans="1:6" x14ac:dyDescent="0.2">
      <c r="C102" t="s">
        <v>1380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77"/>
      <c r="B1" s="877"/>
      <c r="C1" s="877"/>
      <c r="D1" s="877"/>
      <c r="E1" s="877"/>
    </row>
    <row r="2" spans="1:7" ht="42" customHeight="1" x14ac:dyDescent="0.2">
      <c r="A2" s="878" t="s">
        <v>1421</v>
      </c>
      <c r="B2" s="878"/>
      <c r="C2" s="878"/>
      <c r="D2" s="878"/>
      <c r="E2" s="878"/>
    </row>
    <row r="3" spans="1:7" ht="20.25" customHeight="1" x14ac:dyDescent="0.2">
      <c r="A3" s="879" t="s">
        <v>1417</v>
      </c>
      <c r="B3" s="879"/>
      <c r="C3" s="879"/>
      <c r="D3" s="879"/>
      <c r="E3" s="879"/>
      <c r="F3" s="378"/>
    </row>
    <row r="4" spans="1:7" ht="31.5" customHeight="1" x14ac:dyDescent="0.35">
      <c r="A4" s="876" t="s">
        <v>1419</v>
      </c>
      <c r="B4" s="876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1328</v>
      </c>
      <c r="C5" s="382"/>
      <c r="D5" s="382"/>
      <c r="E5" s="383"/>
    </row>
    <row r="6" spans="1:7" ht="15" x14ac:dyDescent="0.25">
      <c r="A6" s="381" t="s">
        <v>1418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1422</v>
      </c>
      <c r="B8" s="381"/>
      <c r="C8" s="381"/>
      <c r="D8" s="381"/>
      <c r="E8" s="383"/>
    </row>
    <row r="9" spans="1:7" ht="15" x14ac:dyDescent="0.25">
      <c r="A9" s="875" t="s">
        <v>1016</v>
      </c>
      <c r="B9" s="875"/>
      <c r="C9" s="875"/>
      <c r="D9" s="875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5" t="s">
        <v>1017</v>
      </c>
      <c r="B11" s="875"/>
      <c r="C11" s="875"/>
      <c r="D11" s="875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1989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1387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1325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1326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4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4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1"/>
      <c r="B1" s="881"/>
      <c r="C1" s="881"/>
      <c r="D1" s="881"/>
      <c r="E1" s="881"/>
    </row>
    <row r="2" spans="1:7" ht="33.75" customHeight="1" x14ac:dyDescent="0.2">
      <c r="A2" s="883" t="s">
        <v>1042</v>
      </c>
      <c r="B2" s="883"/>
      <c r="C2" s="883"/>
      <c r="D2" s="883"/>
      <c r="E2" s="883"/>
    </row>
    <row r="3" spans="1:7" ht="19.5" customHeight="1" x14ac:dyDescent="0.2">
      <c r="A3" s="884" t="s">
        <v>1417</v>
      </c>
      <c r="B3" s="884"/>
      <c r="C3" s="884"/>
      <c r="D3" s="884"/>
      <c r="E3" s="884"/>
    </row>
    <row r="4" spans="1:7" ht="15" x14ac:dyDescent="0.35">
      <c r="A4" s="882" t="s">
        <v>1419</v>
      </c>
      <c r="B4" s="882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1327</v>
      </c>
      <c r="C5" s="197"/>
      <c r="D5" s="197"/>
      <c r="E5" s="195"/>
    </row>
    <row r="6" spans="1:7" ht="15" x14ac:dyDescent="0.25">
      <c r="A6" s="367" t="s">
        <v>1418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0" t="s">
        <v>1016</v>
      </c>
      <c r="B9" s="880"/>
      <c r="C9" s="880"/>
      <c r="D9" s="880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0" t="s">
        <v>1017</v>
      </c>
      <c r="B11" s="880"/>
      <c r="C11" s="880"/>
      <c r="D11" s="880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1989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3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3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3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3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3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3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3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3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3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3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3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3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3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3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3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3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3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3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3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3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1438</v>
      </c>
      <c r="D37" s="43">
        <v>13</v>
      </c>
      <c r="E37" s="42">
        <f t="shared" ref="E37:E44" si="3">D37/$A$5*$E$4</f>
        <v>7.2898316247702182</v>
      </c>
      <c r="F37" s="713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1439</v>
      </c>
      <c r="D38" s="43">
        <v>50</v>
      </c>
      <c r="E38" s="42">
        <f t="shared" si="3"/>
        <v>28.037813941423916</v>
      </c>
      <c r="F38" s="713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1441</v>
      </c>
      <c r="D39" s="43">
        <v>74.2</v>
      </c>
      <c r="E39" s="42">
        <f t="shared" si="3"/>
        <v>41.60811588907309</v>
      </c>
      <c r="F39" s="713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1345</v>
      </c>
      <c r="C40" s="194" t="s">
        <v>1346</v>
      </c>
      <c r="D40" s="43">
        <v>19.059999999999999</v>
      </c>
      <c r="E40" s="42">
        <f t="shared" si="3"/>
        <v>10.688014674470796</v>
      </c>
      <c r="F40" s="713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1361</v>
      </c>
      <c r="C41" s="194" t="s">
        <v>1442</v>
      </c>
      <c r="D41" s="43">
        <v>19.059999999999999</v>
      </c>
      <c r="E41" s="42">
        <f t="shared" si="3"/>
        <v>10.688014674470796</v>
      </c>
      <c r="F41" s="713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1362</v>
      </c>
      <c r="C42" s="194" t="s">
        <v>1356</v>
      </c>
      <c r="D42" s="43">
        <v>19.059999999999999</v>
      </c>
      <c r="E42" s="42"/>
      <c r="F42" s="713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1356</v>
      </c>
      <c r="D43" s="43">
        <v>74.599999999999994</v>
      </c>
      <c r="E43" s="42"/>
      <c r="F43" s="713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3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1329</v>
      </c>
      <c r="C45" s="194" t="s">
        <v>1356</v>
      </c>
      <c r="D45" s="251">
        <v>36.700000000000003</v>
      </c>
      <c r="E45" s="265"/>
      <c r="F45" s="713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3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3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3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3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3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3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3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3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3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3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3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3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3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3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3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3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3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3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3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3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3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3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3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3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3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3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3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3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3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3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3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3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3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3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3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3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3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3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3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3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3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3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3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3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3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3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3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3">
        <v>5.05</v>
      </c>
      <c r="G93" s="43">
        <f t="shared" si="8"/>
        <v>135.64414006721475</v>
      </c>
      <c r="J93" t="s">
        <v>1648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3">
        <v>5.05</v>
      </c>
      <c r="G94" s="43">
        <f t="shared" si="8"/>
        <v>143.29005192904106</v>
      </c>
      <c r="I94" s="35" t="s">
        <v>1647</v>
      </c>
      <c r="J94" s="370" t="s">
        <v>1649</v>
      </c>
      <c r="K94" s="370" t="s">
        <v>1650</v>
      </c>
      <c r="L94" s="370" t="s">
        <v>1651</v>
      </c>
      <c r="M94" s="370" t="s">
        <v>1652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3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1653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3">
        <v>5.05</v>
      </c>
      <c r="G96" s="43">
        <f t="shared" si="8"/>
        <v>216.35098749760354</v>
      </c>
      <c r="I96" s="35" t="s">
        <v>1645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3">
        <v>5.05</v>
      </c>
      <c r="G97" s="43">
        <f t="shared" si="8"/>
        <v>144.70596153308296</v>
      </c>
      <c r="I97" s="35" t="s">
        <v>1646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3">
        <v>5.05</v>
      </c>
      <c r="G98" s="43">
        <f t="shared" si="8"/>
        <v>142.15732424580756</v>
      </c>
      <c r="I98" s="370" t="s">
        <v>1654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3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3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3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3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3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3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3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3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3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3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3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3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3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3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3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3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3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3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3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3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3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3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3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3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3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3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3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3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3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3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3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3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3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3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3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3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3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3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3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3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3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3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3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3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3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3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3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3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3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3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3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3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3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3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3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3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3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3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3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3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3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3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3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3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3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3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3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3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3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3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3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3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3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3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3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3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3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3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3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3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3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3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3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3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3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3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3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3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3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3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3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3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3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3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3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3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3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3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3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3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3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3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3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3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3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3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3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3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3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3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3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3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3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3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3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3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3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3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3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3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3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3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3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3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3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3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3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3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3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3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3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3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3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3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3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3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3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3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3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1"/>
      <c r="B1" s="881"/>
      <c r="C1" s="881"/>
      <c r="D1" s="881"/>
      <c r="E1" s="881"/>
    </row>
    <row r="2" spans="1:7" ht="41.25" customHeight="1" x14ac:dyDescent="0.2">
      <c r="A2" s="888" t="s">
        <v>1019</v>
      </c>
      <c r="B2" s="888"/>
      <c r="C2" s="888"/>
      <c r="D2" s="888"/>
      <c r="E2" s="888"/>
    </row>
    <row r="3" spans="1:7" ht="16.5" customHeight="1" x14ac:dyDescent="0.2">
      <c r="A3" s="884" t="s">
        <v>1417</v>
      </c>
      <c r="B3" s="884"/>
      <c r="C3" s="884"/>
      <c r="D3" s="884"/>
      <c r="E3" s="884"/>
    </row>
    <row r="4" spans="1:7" ht="15" x14ac:dyDescent="0.35">
      <c r="A4" s="882" t="s">
        <v>1419</v>
      </c>
      <c r="B4" s="882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1993</v>
      </c>
      <c r="C5" s="290"/>
      <c r="D5" s="290"/>
      <c r="E5" s="289"/>
      <c r="F5" s="133"/>
    </row>
    <row r="6" spans="1:7" ht="15" x14ac:dyDescent="0.25">
      <c r="A6" s="369" t="s">
        <v>1418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1989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5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6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5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7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1443</v>
      </c>
      <c r="C22" s="60" t="s">
        <v>1426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1444</v>
      </c>
      <c r="C23" s="60" t="s">
        <v>1427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1445</v>
      </c>
      <c r="C24" s="60" t="s">
        <v>1424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1672</v>
      </c>
      <c r="C25" s="60" t="s">
        <v>1671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1673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2024-01-19T05:27:54Z</cp:lastPrinted>
  <dcterms:created xsi:type="dcterms:W3CDTF">2010-02-17T17:09:47Z</dcterms:created>
  <dcterms:modified xsi:type="dcterms:W3CDTF">2024-06-17T13:14:11Z</dcterms:modified>
</cp:coreProperties>
</file>